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rwerdom\shares\Toronto\PERSONAL\Justin B\CANADIAN PORTFOLIO MANAGER BLOG\Blogs\CORPORATE TAXATION\BLOG 6 - THE END OF REFUNDABLE TAXES\"/>
    </mc:Choice>
  </mc:AlternateContent>
  <bookViews>
    <workbookView xWindow="240" yWindow="75" windowWidth="19980" windowHeight="7560"/>
  </bookViews>
  <sheets>
    <sheet name="Indiv" sheetId="3" r:id="rId1"/>
    <sheet name="Corp - Proposed" sheetId="10" r:id="rId2"/>
    <sheet name="Corp - Current" sheetId="8" r:id="rId3"/>
    <sheet name="Graph" sheetId="6" r:id="rId4"/>
  </sheets>
  <calcPr calcId="152511"/>
</workbook>
</file>

<file path=xl/calcChain.xml><?xml version="1.0" encoding="utf-8"?>
<calcChain xmlns="http://schemas.openxmlformats.org/spreadsheetml/2006/main">
  <c r="I4" i="6" l="1"/>
  <c r="I3" i="6"/>
  <c r="I2" i="6"/>
  <c r="J4" i="6"/>
  <c r="J3" i="6"/>
  <c r="J2" i="6"/>
  <c r="K32" i="10" l="1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E4" i="10"/>
  <c r="E3" i="10"/>
  <c r="B3" i="10"/>
  <c r="C3" i="10" s="1"/>
  <c r="H2" i="10"/>
  <c r="D3" i="10" l="1"/>
  <c r="F3" i="10"/>
  <c r="B4" i="10" s="1"/>
  <c r="I2" i="10"/>
  <c r="J2" i="10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1" i="8"/>
  <c r="M10" i="8"/>
  <c r="M9" i="8"/>
  <c r="M8" i="8"/>
  <c r="M7" i="8"/>
  <c r="M6" i="8"/>
  <c r="M5" i="8"/>
  <c r="M4" i="8"/>
  <c r="M3" i="8"/>
  <c r="M2" i="8"/>
  <c r="M12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I32" i="8"/>
  <c r="I31" i="8"/>
  <c r="I30" i="8"/>
  <c r="I29" i="8"/>
  <c r="K29" i="8" s="1"/>
  <c r="I28" i="8"/>
  <c r="I27" i="8"/>
  <c r="I26" i="8"/>
  <c r="I25" i="8"/>
  <c r="K25" i="8" s="1"/>
  <c r="I24" i="8"/>
  <c r="I23" i="8"/>
  <c r="I22" i="8"/>
  <c r="I21" i="8"/>
  <c r="K21" i="8" s="1"/>
  <c r="I20" i="8"/>
  <c r="I19" i="8"/>
  <c r="I18" i="8"/>
  <c r="I17" i="8"/>
  <c r="K17" i="8" s="1"/>
  <c r="I16" i="8"/>
  <c r="I15" i="8"/>
  <c r="I14" i="8"/>
  <c r="I13" i="8"/>
  <c r="K13" i="8" s="1"/>
  <c r="I12" i="8"/>
  <c r="I11" i="8"/>
  <c r="I10" i="8"/>
  <c r="I9" i="8"/>
  <c r="K9" i="8" s="1"/>
  <c r="I8" i="8"/>
  <c r="I7" i="8"/>
  <c r="I6" i="8"/>
  <c r="I5" i="8"/>
  <c r="K5" i="8" s="1"/>
  <c r="I4" i="8"/>
  <c r="I3" i="8"/>
  <c r="I2" i="8"/>
  <c r="L3" i="8"/>
  <c r="L32" i="8"/>
  <c r="L28" i="8"/>
  <c r="L24" i="8"/>
  <c r="L20" i="8"/>
  <c r="L16" i="8"/>
  <c r="L12" i="8"/>
  <c r="L8" i="8"/>
  <c r="L4" i="8"/>
  <c r="L2" i="8"/>
  <c r="K32" i="8"/>
  <c r="K31" i="8"/>
  <c r="K30" i="8"/>
  <c r="K28" i="8"/>
  <c r="K27" i="8"/>
  <c r="K26" i="8"/>
  <c r="K24" i="8"/>
  <c r="K23" i="8"/>
  <c r="K22" i="8"/>
  <c r="K20" i="8"/>
  <c r="K19" i="8"/>
  <c r="K18" i="8"/>
  <c r="K16" i="8"/>
  <c r="K15" i="8"/>
  <c r="K14" i="8"/>
  <c r="K12" i="8"/>
  <c r="K11" i="8"/>
  <c r="K10" i="8"/>
  <c r="K8" i="8"/>
  <c r="K7" i="8"/>
  <c r="K6" i="8"/>
  <c r="K4" i="8"/>
  <c r="K3" i="8"/>
  <c r="K2" i="8"/>
  <c r="G4" i="8"/>
  <c r="G3" i="8"/>
  <c r="B3" i="8"/>
  <c r="C3" i="8" s="1"/>
  <c r="H4" i="6"/>
  <c r="H3" i="6"/>
  <c r="D3" i="3"/>
  <c r="H2" i="6"/>
  <c r="H3" i="10" l="1"/>
  <c r="C4" i="10"/>
  <c r="D4" i="10" s="1"/>
  <c r="L5" i="8"/>
  <c r="L9" i="8"/>
  <c r="L13" i="8"/>
  <c r="L17" i="8"/>
  <c r="L21" i="8"/>
  <c r="L25" i="8"/>
  <c r="L29" i="8"/>
  <c r="L6" i="8"/>
  <c r="L10" i="8"/>
  <c r="L14" i="8"/>
  <c r="L18" i="8"/>
  <c r="L22" i="8"/>
  <c r="L26" i="8"/>
  <c r="L30" i="8"/>
  <c r="L7" i="8"/>
  <c r="L11" i="8"/>
  <c r="L15" i="8"/>
  <c r="L19" i="8"/>
  <c r="L23" i="8"/>
  <c r="L27" i="8"/>
  <c r="L31" i="8"/>
  <c r="E3" i="8"/>
  <c r="F3" i="8" s="1"/>
  <c r="D3" i="8"/>
  <c r="H3" i="8" s="1"/>
  <c r="D2" i="3"/>
  <c r="I3" i="10" l="1"/>
  <c r="J3" i="10"/>
  <c r="F4" i="10"/>
  <c r="B4" i="8"/>
  <c r="B5" i="10" l="1"/>
  <c r="C4" i="8"/>
  <c r="E2" i="3"/>
  <c r="B3" i="3" s="1"/>
  <c r="H4" i="10" l="1"/>
  <c r="I4" i="10"/>
  <c r="J4" i="10"/>
  <c r="C5" i="10"/>
  <c r="D4" i="8"/>
  <c r="H4" i="8" s="1"/>
  <c r="E4" i="8"/>
  <c r="F4" i="8" s="1"/>
  <c r="C3" i="3"/>
  <c r="D5" i="10" l="1"/>
  <c r="E5" i="10"/>
  <c r="B5" i="8"/>
  <c r="E3" i="3"/>
  <c r="B4" i="3" s="1"/>
  <c r="C4" i="3" s="1"/>
  <c r="D4" i="3" s="1"/>
  <c r="F5" i="10" l="1"/>
  <c r="C5" i="8"/>
  <c r="E4" i="3"/>
  <c r="B5" i="3" s="1"/>
  <c r="B6" i="10" l="1"/>
  <c r="H5" i="10"/>
  <c r="J5" i="10"/>
  <c r="I5" i="10"/>
  <c r="C6" i="10"/>
  <c r="E5" i="8"/>
  <c r="F5" i="8" s="1"/>
  <c r="D5" i="8"/>
  <c r="C5" i="3"/>
  <c r="D5" i="3" s="1"/>
  <c r="D6" i="10" l="1"/>
  <c r="E6" i="10"/>
  <c r="G5" i="8"/>
  <c r="H5" i="8" s="1"/>
  <c r="E5" i="3"/>
  <c r="B6" i="3" s="1"/>
  <c r="C6" i="3" s="1"/>
  <c r="D6" i="3" s="1"/>
  <c r="F6" i="10" l="1"/>
  <c r="B6" i="8"/>
  <c r="C6" i="8"/>
  <c r="E6" i="3"/>
  <c r="B7" i="3" s="1"/>
  <c r="C7" i="3" s="1"/>
  <c r="D7" i="3" s="1"/>
  <c r="B7" i="10" l="1"/>
  <c r="D6" i="8"/>
  <c r="G6" i="8" s="1"/>
  <c r="H6" i="8" s="1"/>
  <c r="E6" i="8"/>
  <c r="F6" i="8" s="1"/>
  <c r="H6" i="10" l="1"/>
  <c r="J6" i="10"/>
  <c r="I6" i="10"/>
  <c r="C7" i="10"/>
  <c r="B7" i="8"/>
  <c r="E7" i="3"/>
  <c r="B8" i="3" s="1"/>
  <c r="C8" i="3" s="1"/>
  <c r="D8" i="3" s="1"/>
  <c r="D7" i="10" l="1"/>
  <c r="E7" i="10"/>
  <c r="F7" i="10" s="1"/>
  <c r="C7" i="8"/>
  <c r="B8" i="10" l="1"/>
  <c r="D7" i="8"/>
  <c r="G7" i="8" s="1"/>
  <c r="H7" i="8" s="1"/>
  <c r="E7" i="8"/>
  <c r="F7" i="8" s="1"/>
  <c r="E8" i="3"/>
  <c r="B9" i="3" s="1"/>
  <c r="C9" i="3" s="1"/>
  <c r="D9" i="3" s="1"/>
  <c r="H7" i="10" l="1"/>
  <c r="J7" i="10"/>
  <c r="I7" i="10"/>
  <c r="C8" i="10"/>
  <c r="B8" i="8"/>
  <c r="D8" i="10" l="1"/>
  <c r="E8" i="10"/>
  <c r="F8" i="10"/>
  <c r="C8" i="8"/>
  <c r="E9" i="3"/>
  <c r="B10" i="3" s="1"/>
  <c r="C10" i="3" s="1"/>
  <c r="D10" i="3" s="1"/>
  <c r="B9" i="10" l="1"/>
  <c r="D8" i="8"/>
  <c r="G8" i="8" s="1"/>
  <c r="H8" i="8" s="1"/>
  <c r="E8" i="8"/>
  <c r="F8" i="8" s="1"/>
  <c r="H8" i="10" l="1"/>
  <c r="I8" i="10"/>
  <c r="J8" i="10"/>
  <c r="C9" i="10"/>
  <c r="B9" i="8"/>
  <c r="E10" i="3"/>
  <c r="B11" i="3" s="1"/>
  <c r="C11" i="3" s="1"/>
  <c r="D11" i="3" s="1"/>
  <c r="D9" i="10" l="1"/>
  <c r="E9" i="10"/>
  <c r="C9" i="8"/>
  <c r="F9" i="10" l="1"/>
  <c r="D9" i="8"/>
  <c r="G9" i="8" s="1"/>
  <c r="H9" i="8" s="1"/>
  <c r="E9" i="8"/>
  <c r="F9" i="8" s="1"/>
  <c r="E11" i="3"/>
  <c r="B12" i="3" s="1"/>
  <c r="C12" i="3" s="1"/>
  <c r="D12" i="3" s="1"/>
  <c r="B10" i="10" l="1"/>
  <c r="C10" i="10" s="1"/>
  <c r="H9" i="10"/>
  <c r="J9" i="10"/>
  <c r="I9" i="10"/>
  <c r="B10" i="8"/>
  <c r="D10" i="10" l="1"/>
  <c r="E10" i="10"/>
  <c r="C10" i="8"/>
  <c r="E12" i="3"/>
  <c r="B13" i="3" s="1"/>
  <c r="C13" i="3" s="1"/>
  <c r="D13" i="3" s="1"/>
  <c r="F10" i="10" l="1"/>
  <c r="D10" i="8"/>
  <c r="G10" i="8" s="1"/>
  <c r="H10" i="8" s="1"/>
  <c r="E10" i="8"/>
  <c r="F10" i="8" s="1"/>
  <c r="B11" i="10" l="1"/>
  <c r="C11" i="10" s="1"/>
  <c r="H10" i="10"/>
  <c r="J10" i="10"/>
  <c r="I10" i="10"/>
  <c r="B11" i="8"/>
  <c r="E13" i="3"/>
  <c r="B14" i="3" s="1"/>
  <c r="C14" i="3" s="1"/>
  <c r="D14" i="3" s="1"/>
  <c r="D11" i="10" l="1"/>
  <c r="E11" i="10"/>
  <c r="F11" i="10" s="1"/>
  <c r="C11" i="8"/>
  <c r="B12" i="10" l="1"/>
  <c r="D11" i="8"/>
  <c r="G11" i="8" s="1"/>
  <c r="H11" i="8" s="1"/>
  <c r="E11" i="8"/>
  <c r="F11" i="8" s="1"/>
  <c r="E14" i="3"/>
  <c r="B15" i="3" s="1"/>
  <c r="C15" i="3" s="1"/>
  <c r="D15" i="3" s="1"/>
  <c r="H11" i="10" l="1"/>
  <c r="J11" i="10"/>
  <c r="I11" i="10"/>
  <c r="C12" i="10"/>
  <c r="B12" i="8"/>
  <c r="E15" i="3"/>
  <c r="B16" i="3" s="1"/>
  <c r="C16" i="3" s="1"/>
  <c r="D16" i="3" s="1"/>
  <c r="D12" i="10" l="1"/>
  <c r="E12" i="10"/>
  <c r="F12" i="10"/>
  <c r="C12" i="8"/>
  <c r="B13" i="10" l="1"/>
  <c r="D12" i="8"/>
  <c r="G12" i="8" s="1"/>
  <c r="H12" i="8" s="1"/>
  <c r="E12" i="8"/>
  <c r="F12" i="8" s="1"/>
  <c r="E16" i="3"/>
  <c r="B17" i="3" s="1"/>
  <c r="C17" i="3" s="1"/>
  <c r="D17" i="3" s="1"/>
  <c r="H12" i="10" l="1"/>
  <c r="I12" i="10"/>
  <c r="J12" i="10"/>
  <c r="C13" i="10"/>
  <c r="B13" i="8"/>
  <c r="D13" i="10" l="1"/>
  <c r="E13" i="10"/>
  <c r="C13" i="8"/>
  <c r="E17" i="3"/>
  <c r="B18" i="3" s="1"/>
  <c r="C18" i="3" s="1"/>
  <c r="D18" i="3" s="1"/>
  <c r="F13" i="10" l="1"/>
  <c r="B14" i="10"/>
  <c r="D13" i="8"/>
  <c r="G13" i="8" s="1"/>
  <c r="H13" i="8" s="1"/>
  <c r="E13" i="8"/>
  <c r="F13" i="8" s="1"/>
  <c r="H13" i="10" l="1"/>
  <c r="J13" i="10"/>
  <c r="I13" i="10"/>
  <c r="C14" i="10"/>
  <c r="B14" i="8"/>
  <c r="E18" i="3"/>
  <c r="B19" i="3" s="1"/>
  <c r="C19" i="3" s="1"/>
  <c r="D19" i="3" s="1"/>
  <c r="D14" i="10" l="1"/>
  <c r="E14" i="10"/>
  <c r="F14" i="10"/>
  <c r="C14" i="8"/>
  <c r="B15" i="10" l="1"/>
  <c r="D14" i="8"/>
  <c r="E14" i="8"/>
  <c r="F14" i="8" s="1"/>
  <c r="E19" i="3"/>
  <c r="B20" i="3" s="1"/>
  <c r="C20" i="3" s="1"/>
  <c r="D20" i="3" s="1"/>
  <c r="H14" i="10" l="1"/>
  <c r="J14" i="10"/>
  <c r="I14" i="10"/>
  <c r="C15" i="10"/>
  <c r="G14" i="8"/>
  <c r="H14" i="8" s="1"/>
  <c r="D15" i="10" l="1"/>
  <c r="E15" i="10"/>
  <c r="F15" i="10"/>
  <c r="B15" i="8"/>
  <c r="C15" i="8"/>
  <c r="E20" i="3"/>
  <c r="B21" i="3" s="1"/>
  <c r="C21" i="3" s="1"/>
  <c r="D21" i="3" s="1"/>
  <c r="B16" i="10" l="1"/>
  <c r="D15" i="8"/>
  <c r="E15" i="8"/>
  <c r="F15" i="8" s="1"/>
  <c r="H15" i="10" l="1"/>
  <c r="J15" i="10"/>
  <c r="I15" i="10"/>
  <c r="C16" i="10"/>
  <c r="G15" i="8"/>
  <c r="H15" i="8" s="1"/>
  <c r="E21" i="3"/>
  <c r="B22" i="3" s="1"/>
  <c r="C22" i="3" s="1"/>
  <c r="D22" i="3" s="1"/>
  <c r="D16" i="10" l="1"/>
  <c r="E16" i="10"/>
  <c r="B16" i="8"/>
  <c r="C16" i="8"/>
  <c r="F16" i="10" l="1"/>
  <c r="D16" i="8"/>
  <c r="G16" i="8" s="1"/>
  <c r="H16" i="8" s="1"/>
  <c r="E16" i="8"/>
  <c r="F16" i="8" s="1"/>
  <c r="E22" i="3"/>
  <c r="B23" i="3" s="1"/>
  <c r="C23" i="3" s="1"/>
  <c r="D23" i="3" s="1"/>
  <c r="B17" i="10" l="1"/>
  <c r="H16" i="10"/>
  <c r="I16" i="10"/>
  <c r="J16" i="10"/>
  <c r="C17" i="10"/>
  <c r="B17" i="8"/>
  <c r="D17" i="10" l="1"/>
  <c r="E17" i="10"/>
  <c r="C17" i="8"/>
  <c r="E23" i="3"/>
  <c r="B24" i="3" s="1"/>
  <c r="C24" i="3" s="1"/>
  <c r="D24" i="3" s="1"/>
  <c r="F17" i="10" l="1"/>
  <c r="D17" i="8"/>
  <c r="G17" i="8" s="1"/>
  <c r="H17" i="8" s="1"/>
  <c r="E17" i="8"/>
  <c r="F17" i="8" s="1"/>
  <c r="B18" i="10" l="1"/>
  <c r="B18" i="8"/>
  <c r="E24" i="3"/>
  <c r="B25" i="3" s="1"/>
  <c r="C25" i="3" s="1"/>
  <c r="D25" i="3" s="1"/>
  <c r="H17" i="10" l="1"/>
  <c r="J17" i="10"/>
  <c r="I17" i="10"/>
  <c r="C18" i="10"/>
  <c r="C18" i="8"/>
  <c r="D18" i="10" l="1"/>
  <c r="E18" i="10"/>
  <c r="F18" i="10" s="1"/>
  <c r="D18" i="8"/>
  <c r="G18" i="8" s="1"/>
  <c r="H18" i="8" s="1"/>
  <c r="E18" i="8"/>
  <c r="F18" i="8" s="1"/>
  <c r="E25" i="3"/>
  <c r="B26" i="3" s="1"/>
  <c r="C26" i="3" s="1"/>
  <c r="D26" i="3" s="1"/>
  <c r="B19" i="10" l="1"/>
  <c r="B19" i="8"/>
  <c r="H18" i="10" l="1"/>
  <c r="J18" i="10"/>
  <c r="I18" i="10"/>
  <c r="C19" i="10"/>
  <c r="C19" i="8"/>
  <c r="E26" i="3"/>
  <c r="B27" i="3" s="1"/>
  <c r="C27" i="3" s="1"/>
  <c r="D27" i="3" s="1"/>
  <c r="D19" i="10" l="1"/>
  <c r="E19" i="10"/>
  <c r="D19" i="8"/>
  <c r="G19" i="8" s="1"/>
  <c r="H19" i="8" s="1"/>
  <c r="E19" i="8"/>
  <c r="F19" i="8" s="1"/>
  <c r="F19" i="10" l="1"/>
  <c r="B20" i="8"/>
  <c r="E27" i="3"/>
  <c r="B28" i="3" s="1"/>
  <c r="C28" i="3" s="1"/>
  <c r="D28" i="3" s="1"/>
  <c r="B20" i="10" l="1"/>
  <c r="C20" i="8"/>
  <c r="H19" i="10" l="1"/>
  <c r="J19" i="10"/>
  <c r="I19" i="10"/>
  <c r="C20" i="10"/>
  <c r="D20" i="8"/>
  <c r="G20" i="8" s="1"/>
  <c r="H20" i="8" s="1"/>
  <c r="E20" i="8"/>
  <c r="F20" i="8" s="1"/>
  <c r="E28" i="3"/>
  <c r="B29" i="3" s="1"/>
  <c r="C29" i="3" s="1"/>
  <c r="D29" i="3" s="1"/>
  <c r="D20" i="10" l="1"/>
  <c r="E20" i="10"/>
  <c r="B21" i="8"/>
  <c r="F20" i="10" l="1"/>
  <c r="B21" i="10"/>
  <c r="C21" i="8"/>
  <c r="E29" i="3"/>
  <c r="B30" i="3" s="1"/>
  <c r="C30" i="3" s="1"/>
  <c r="D30" i="3" s="1"/>
  <c r="H20" i="10" l="1"/>
  <c r="I20" i="10"/>
  <c r="J20" i="10"/>
  <c r="C21" i="10"/>
  <c r="D21" i="8"/>
  <c r="G21" i="8" s="1"/>
  <c r="H21" i="8" s="1"/>
  <c r="E21" i="8"/>
  <c r="F21" i="8" s="1"/>
  <c r="D21" i="10" l="1"/>
  <c r="E21" i="10"/>
  <c r="B22" i="8"/>
  <c r="E30" i="3"/>
  <c r="B31" i="3" s="1"/>
  <c r="C31" i="3" s="1"/>
  <c r="D31" i="3" s="1"/>
  <c r="F21" i="10" l="1"/>
  <c r="B22" i="10" s="1"/>
  <c r="C22" i="8"/>
  <c r="H21" i="10" l="1"/>
  <c r="I21" i="10"/>
  <c r="C22" i="10"/>
  <c r="D22" i="8"/>
  <c r="G22" i="8" s="1"/>
  <c r="H22" i="8" s="1"/>
  <c r="E22" i="8"/>
  <c r="F22" i="8" s="1"/>
  <c r="E31" i="3"/>
  <c r="B32" i="3" s="1"/>
  <c r="C32" i="3" s="1"/>
  <c r="D32" i="3" s="1"/>
  <c r="D22" i="10" l="1"/>
  <c r="E22" i="10"/>
  <c r="F22" i="10" s="1"/>
  <c r="J21" i="10"/>
  <c r="B23" i="8"/>
  <c r="B23" i="10" l="1"/>
  <c r="C23" i="8"/>
  <c r="E32" i="3"/>
  <c r="H22" i="10" l="1"/>
  <c r="J22" i="10"/>
  <c r="I22" i="10"/>
  <c r="C23" i="10"/>
  <c r="D23" i="8"/>
  <c r="G23" i="8" s="1"/>
  <c r="H23" i="8" s="1"/>
  <c r="E23" i="8"/>
  <c r="F23" i="8" s="1"/>
  <c r="D23" i="10" l="1"/>
  <c r="E23" i="10"/>
  <c r="B24" i="8"/>
  <c r="F23" i="10" l="1"/>
  <c r="C24" i="8"/>
  <c r="B24" i="10" l="1"/>
  <c r="H23" i="10"/>
  <c r="J23" i="10"/>
  <c r="I23" i="10"/>
  <c r="C24" i="10"/>
  <c r="D24" i="8"/>
  <c r="G24" i="8" s="1"/>
  <c r="H24" i="8" s="1"/>
  <c r="E24" i="8"/>
  <c r="F24" i="8" s="1"/>
  <c r="D24" i="10" l="1"/>
  <c r="E24" i="10"/>
  <c r="B25" i="8"/>
  <c r="F24" i="10" l="1"/>
  <c r="C25" i="8"/>
  <c r="B25" i="10" l="1"/>
  <c r="H24" i="10"/>
  <c r="I24" i="10"/>
  <c r="J24" i="10"/>
  <c r="C25" i="10"/>
  <c r="D25" i="8"/>
  <c r="G25" i="8" s="1"/>
  <c r="H25" i="8" s="1"/>
  <c r="E25" i="8"/>
  <c r="F25" i="8" s="1"/>
  <c r="D25" i="10" l="1"/>
  <c r="E25" i="10"/>
  <c r="B26" i="8"/>
  <c r="F25" i="10" l="1"/>
  <c r="B26" i="10" s="1"/>
  <c r="C26" i="8"/>
  <c r="H25" i="10" l="1"/>
  <c r="C26" i="10"/>
  <c r="D26" i="8"/>
  <c r="G26" i="8" s="1"/>
  <c r="H26" i="8" s="1"/>
  <c r="E26" i="8"/>
  <c r="F26" i="8" s="1"/>
  <c r="D26" i="10" l="1"/>
  <c r="E26" i="10"/>
  <c r="F26" i="10" s="1"/>
  <c r="I25" i="10"/>
  <c r="J25" i="10"/>
  <c r="B27" i="8"/>
  <c r="B27" i="10" l="1"/>
  <c r="C27" i="8"/>
  <c r="H26" i="10" l="1"/>
  <c r="J26" i="10"/>
  <c r="I26" i="10"/>
  <c r="C27" i="10"/>
  <c r="D27" i="8"/>
  <c r="G27" i="8" s="1"/>
  <c r="H27" i="8" s="1"/>
  <c r="E27" i="8"/>
  <c r="F27" i="8" s="1"/>
  <c r="D27" i="10" l="1"/>
  <c r="E27" i="10"/>
  <c r="B28" i="8"/>
  <c r="F27" i="10" l="1"/>
  <c r="B28" i="10" s="1"/>
  <c r="C28" i="8"/>
  <c r="J27" i="10" l="1"/>
  <c r="C28" i="10"/>
  <c r="D28" i="8"/>
  <c r="G28" i="8" s="1"/>
  <c r="H28" i="8" s="1"/>
  <c r="E28" i="8"/>
  <c r="F28" i="8" s="1"/>
  <c r="H27" i="10" l="1"/>
  <c r="D28" i="10"/>
  <c r="E28" i="10" s="1"/>
  <c r="F28" i="10" s="1"/>
  <c r="I27" i="10"/>
  <c r="B29" i="8"/>
  <c r="B29" i="10" l="1"/>
  <c r="C29" i="8"/>
  <c r="C29" i="10" l="1"/>
  <c r="H28" i="10"/>
  <c r="I28" i="10"/>
  <c r="J28" i="10"/>
  <c r="D29" i="8"/>
  <c r="G29" i="8" s="1"/>
  <c r="H29" i="8" s="1"/>
  <c r="E29" i="8"/>
  <c r="F29" i="8" s="1"/>
  <c r="D29" i="10" l="1"/>
  <c r="E29" i="10"/>
  <c r="B30" i="8"/>
  <c r="F29" i="10" l="1"/>
  <c r="B30" i="10" s="1"/>
  <c r="C30" i="8"/>
  <c r="H29" i="10" l="1"/>
  <c r="J29" i="10"/>
  <c r="I29" i="10"/>
  <c r="C30" i="10"/>
  <c r="D30" i="8"/>
  <c r="G30" i="8" s="1"/>
  <c r="H30" i="8" s="1"/>
  <c r="E30" i="8"/>
  <c r="F30" i="8" s="1"/>
  <c r="D30" i="10" l="1"/>
  <c r="E30" i="10"/>
  <c r="B31" i="8"/>
  <c r="F30" i="10" l="1"/>
  <c r="C31" i="8"/>
  <c r="B31" i="10" l="1"/>
  <c r="C31" i="10" s="1"/>
  <c r="H30" i="10"/>
  <c r="I30" i="10"/>
  <c r="J30" i="10"/>
  <c r="D31" i="8"/>
  <c r="G31" i="8" s="1"/>
  <c r="H31" i="8" s="1"/>
  <c r="E31" i="8"/>
  <c r="F31" i="8" s="1"/>
  <c r="D31" i="10" l="1"/>
  <c r="E31" i="10"/>
  <c r="B32" i="8"/>
  <c r="F31" i="10" l="1"/>
  <c r="B32" i="10" s="1"/>
  <c r="C32" i="8"/>
  <c r="H31" i="10" l="1"/>
  <c r="C32" i="10"/>
  <c r="D32" i="8"/>
  <c r="G32" i="8" s="1"/>
  <c r="H32" i="8" s="1"/>
  <c r="E32" i="8"/>
  <c r="F32" i="8" s="1"/>
  <c r="D32" i="10" l="1"/>
  <c r="E32" i="10"/>
  <c r="I31" i="10"/>
  <c r="J31" i="10"/>
  <c r="F32" i="10" l="1"/>
  <c r="I32" i="10" s="1"/>
  <c r="H32" i="10" l="1"/>
  <c r="J32" i="10"/>
</calcChain>
</file>

<file path=xl/sharedStrings.xml><?xml version="1.0" encoding="utf-8"?>
<sst xmlns="http://schemas.openxmlformats.org/spreadsheetml/2006/main" count="37" uniqueCount="25">
  <si>
    <t>Taxes</t>
  </si>
  <si>
    <t>Corporation After-Tax Income</t>
  </si>
  <si>
    <t>Starting Balance</t>
  </si>
  <si>
    <t>Income</t>
  </si>
  <si>
    <t>Personal After-Tax Income</t>
  </si>
  <si>
    <t>RDTOH</t>
  </si>
  <si>
    <t>Ending Balance</t>
  </si>
  <si>
    <t>Non-Refundable Taxes</t>
  </si>
  <si>
    <t>Refundable Taxes</t>
  </si>
  <si>
    <t>Shareholder After-Tax Income</t>
  </si>
  <si>
    <t>Year</t>
  </si>
  <si>
    <t>Dividend Gross-up</t>
  </si>
  <si>
    <t>Dividend Tax Credit (Federal)</t>
  </si>
  <si>
    <t>Dividend Tax Credit (Provincial)</t>
  </si>
  <si>
    <t>Personal Taxes</t>
  </si>
  <si>
    <t>10 Years</t>
  </si>
  <si>
    <t>20 Years</t>
  </si>
  <si>
    <t>30 Years</t>
  </si>
  <si>
    <t>Time Horizon</t>
  </si>
  <si>
    <t>Individual after-tax passive investment return</t>
  </si>
  <si>
    <t>Individual</t>
  </si>
  <si>
    <t>Corporation: Current System</t>
  </si>
  <si>
    <t>Corporate after-tax passive investment return (current)</t>
  </si>
  <si>
    <t>Corporate after-tax passive investment return (proposed)</t>
  </si>
  <si>
    <t>Corporation: Proposed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</si>
</sst>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0" fillId="2" borderId="0" xfId="0" applyFill="1"/>
    <xf numFmtId="3" fontId="0" fillId="2" borderId="0" xfId="0" applyNumberFormat="1" applyFill="1"/>
    <xf numFmtId="3" fontId="0" fillId="2" borderId="0" xfId="0" applyNumberFormat="1" applyFont="1" applyFill="1"/>
    <xf numFmtId="0" fontId="0" fillId="2" borderId="0" xfId="0" applyFont="1" applyFill="1"/>
    <xf numFmtId="0" fontId="0" fillId="0" borderId="0" xfId="0" applyAlignment="1">
      <alignment wrapText="1"/>
    </xf>
    <xf numFmtId="3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/>
    <xf numFmtId="3" fontId="0" fillId="0" borderId="0" xfId="0" applyNumberFormat="1" applyFont="1" applyFill="1" applyAlignment="1">
      <alignment horizontal="right"/>
    </xf>
    <xf numFmtId="0" fontId="0" fillId="0" borderId="0" xfId="0" applyFill="1"/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0" borderId="0" xfId="0" applyNumberFormat="1" applyFill="1"/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3" borderId="0" xfId="0" applyFill="1"/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04040"/>
      <color rgb="FF4B8DC9"/>
      <color rgb="FFE4E5E7"/>
      <color rgb="FFC4C4C4"/>
      <color rgb="FF3F2B2F"/>
      <color rgb="FFB2A7A1"/>
      <color rgb="FFDEDD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AvenirNext LT Pro Regular" panose="020B0503020202020204" pitchFamily="34" charset="0"/>
              </a:rPr>
              <a:t>After-Tax Passive</a:t>
            </a:r>
            <a:r>
              <a:rPr lang="en-US" sz="1200" baseline="0">
                <a:latin typeface="AvenirNext LT Pro Regular" panose="020B0503020202020204" pitchFamily="34" charset="0"/>
              </a:rPr>
              <a:t> Investment Return</a:t>
            </a:r>
            <a:r>
              <a:rPr lang="en-US" sz="1200">
                <a:latin typeface="AvenirNext LT Pro Regular" panose="020B0503020202020204" pitchFamily="34" charset="0"/>
              </a:rPr>
              <a:t>:  Individual</a:t>
            </a:r>
            <a:r>
              <a:rPr lang="en-US" sz="1200" baseline="0">
                <a:latin typeface="AvenirNext LT Pro Regular" panose="020B0503020202020204" pitchFamily="34" charset="0"/>
              </a:rPr>
              <a:t> vs. Corporation (Proposed System) vs. Corporation (Current System)</a:t>
            </a:r>
            <a:endParaRPr lang="en-US" sz="1200">
              <a:latin typeface="AvenirNext LT Pro Regular" panose="020B0503020202020204" pitchFamily="34" charset="0"/>
            </a:endParaRPr>
          </a:p>
        </c:rich>
      </c:tx>
      <c:layout>
        <c:manualLayout>
          <c:xMode val="edge"/>
          <c:yMode val="edge"/>
          <c:x val="1.6330517279090115E-2"/>
          <c:y val="2.3961812465749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62938304482911E-2"/>
          <c:y val="0.19592368261659601"/>
          <c:w val="0.88584110075454947"/>
          <c:h val="0.6334536067606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Graph!$H$1</c:f>
              <c:strCache>
                <c:ptCount val="1"/>
                <c:pt idx="0">
                  <c:v>Individual after-tax passive investment return</c:v>
                </c:pt>
              </c:strCache>
            </c:strRef>
          </c:tx>
          <c:spPr>
            <a:solidFill>
              <a:srgbClr val="E4E5E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venirNext LT Pro Regular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Graph!$G$2:$G$4</c:f>
              <c:strCache>
                <c:ptCount val="3"/>
                <c:pt idx="0">
                  <c:v>10 Years</c:v>
                </c:pt>
                <c:pt idx="1">
                  <c:v>20 Years</c:v>
                </c:pt>
                <c:pt idx="2">
                  <c:v>30 Years</c:v>
                </c:pt>
              </c:strCache>
            </c:strRef>
          </c:cat>
          <c:val>
            <c:numRef>
              <c:f>Graph!$H$2:$H$4</c:f>
              <c:numCache>
                <c:formatCode>"$"#,##0</c:formatCode>
                <c:ptCount val="3"/>
                <c:pt idx="0">
                  <c:v>6900.2846480098597</c:v>
                </c:pt>
                <c:pt idx="1">
                  <c:v>14825.18578458354</c:v>
                </c:pt>
                <c:pt idx="2">
                  <c:v>23926.847705527689</c:v>
                </c:pt>
              </c:numCache>
            </c:numRef>
          </c:val>
        </c:ser>
        <c:ser>
          <c:idx val="1"/>
          <c:order val="1"/>
          <c:tx>
            <c:strRef>
              <c:f>Graph!$I$1</c:f>
              <c:strCache>
                <c:ptCount val="1"/>
                <c:pt idx="0">
                  <c:v>Corporate after-tax passive investment return (proposed)</c:v>
                </c:pt>
              </c:strCache>
            </c:strRef>
          </c:tx>
          <c:spPr>
            <a:solidFill>
              <a:srgbClr val="40404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venirNext LT Pro Regular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Graph!$G$2:$G$4</c:f>
              <c:strCache>
                <c:ptCount val="3"/>
                <c:pt idx="0">
                  <c:v>10 Years</c:v>
                </c:pt>
                <c:pt idx="1">
                  <c:v>20 Years</c:v>
                </c:pt>
                <c:pt idx="2">
                  <c:v>30 Years</c:v>
                </c:pt>
              </c:strCache>
            </c:strRef>
          </c:cat>
          <c:val>
            <c:numRef>
              <c:f>Graph!$I$2:$I$4</c:f>
              <c:numCache>
                <c:formatCode>"$"#,##0</c:formatCode>
                <c:ptCount val="3"/>
                <c:pt idx="0">
                  <c:v>7457.5657413929293</c:v>
                </c:pt>
                <c:pt idx="1">
                  <c:v>16083.702025114864</c:v>
                </c:pt>
                <c:pt idx="2">
                  <c:v>26089.65633255725</c:v>
                </c:pt>
              </c:numCache>
            </c:numRef>
          </c:val>
        </c:ser>
        <c:ser>
          <c:idx val="2"/>
          <c:order val="2"/>
          <c:tx>
            <c:strRef>
              <c:f>Graph!$J$1</c:f>
              <c:strCache>
                <c:ptCount val="1"/>
                <c:pt idx="0">
                  <c:v>Corporate after-tax passive investment return (current)</c:v>
                </c:pt>
              </c:strCache>
            </c:strRef>
          </c:tx>
          <c:spPr>
            <a:solidFill>
              <a:srgbClr val="4B8D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venirNext LT Pro Regular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Graph!$G$2:$G$4</c:f>
              <c:strCache>
                <c:ptCount val="3"/>
                <c:pt idx="0">
                  <c:v>10 Years</c:v>
                </c:pt>
                <c:pt idx="1">
                  <c:v>20 Years</c:v>
                </c:pt>
                <c:pt idx="2">
                  <c:v>30 Years</c:v>
                </c:pt>
              </c:strCache>
            </c:strRef>
          </c:cat>
          <c:val>
            <c:numRef>
              <c:f>Graph!$J$2:$J$4</c:f>
              <c:numCache>
                <c:formatCode>"$"#,##0</c:formatCode>
                <c:ptCount val="3"/>
                <c:pt idx="0">
                  <c:v>12034.735332372678</c:v>
                </c:pt>
                <c:pt idx="1">
                  <c:v>25970.195313099481</c:v>
                </c:pt>
                <c:pt idx="2">
                  <c:v>42134.741204111167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256312"/>
        <c:axId val="230902880"/>
      </c:barChart>
      <c:catAx>
        <c:axId val="34256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AvenirNext LT Pro Regular" panose="020B0503020202020204" pitchFamily="34" charset="0"/>
                  </a:rPr>
                  <a:t>Time</a:t>
                </a:r>
                <a:r>
                  <a:rPr lang="en-US" sz="1000" baseline="0">
                    <a:latin typeface="AvenirNext LT Pro Regular" panose="020B0503020202020204" pitchFamily="34" charset="0"/>
                  </a:rPr>
                  <a:t> Horizon</a:t>
                </a:r>
                <a:endParaRPr lang="en-US" sz="1000">
                  <a:latin typeface="AvenirNext LT Pro Regular" panose="020B0503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7809136374597655"/>
              <c:y val="0.923932060805713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Next LT Pro Regular" panose="020B0503020202020204" pitchFamily="34" charset="0"/>
                <a:ea typeface="+mn-ea"/>
                <a:cs typeface="+mn-cs"/>
              </a:defRPr>
            </a:pPr>
            <a:endParaRPr lang="en-US"/>
          </a:p>
        </c:txPr>
        <c:crossAx val="230902880"/>
        <c:crosses val="autoZero"/>
        <c:auto val="1"/>
        <c:lblAlgn val="ctr"/>
        <c:lblOffset val="100"/>
        <c:noMultiLvlLbl val="0"/>
      </c:catAx>
      <c:valAx>
        <c:axId val="230902880"/>
        <c:scaling>
          <c:orientation val="minMax"/>
          <c:max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Next LT Pro Regular" panose="020B0503020202020204" pitchFamily="34" charset="0"/>
                <a:ea typeface="+mn-ea"/>
                <a:cs typeface="+mn-cs"/>
              </a:defRPr>
            </a:pPr>
            <a:endParaRPr lang="en-US"/>
          </a:p>
        </c:txPr>
        <c:crossAx val="34256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660022965879265"/>
          <c:y val="0.20696547546941252"/>
          <c:w val="0.46972563976377951"/>
          <c:h val="0.19403478411352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Next LT Pro Regular" panose="020B05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8</xdr:row>
      <xdr:rowOff>38100</xdr:rowOff>
    </xdr:from>
    <xdr:to>
      <xdr:col>12</xdr:col>
      <xdr:colOff>676275</xdr:colOff>
      <xdr:row>26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/>
  </sheetViews>
  <sheetFormatPr defaultRowHeight="15" x14ac:dyDescent="0.25"/>
  <cols>
    <col min="2" max="2" width="15.28515625" bestFit="1" customWidth="1"/>
    <col min="3" max="3" width="12" customWidth="1"/>
    <col min="4" max="4" width="13.42578125" customWidth="1"/>
    <col min="5" max="5" width="24.85546875" bestFit="1" customWidth="1"/>
  </cols>
  <sheetData>
    <row r="1" spans="1:6" x14ac:dyDescent="0.25">
      <c r="B1" s="3" t="s">
        <v>2</v>
      </c>
      <c r="C1" s="3" t="s">
        <v>3</v>
      </c>
      <c r="D1" s="3" t="s">
        <v>0</v>
      </c>
      <c r="E1" s="3" t="s">
        <v>4</v>
      </c>
    </row>
    <row r="2" spans="1:6" s="5" customFormat="1" x14ac:dyDescent="0.25">
      <c r="A2" s="10">
        <v>0</v>
      </c>
      <c r="B2" s="9">
        <v>0</v>
      </c>
      <c r="C2" s="9">
        <v>100000</v>
      </c>
      <c r="D2" s="9">
        <f>C2*53.53%</f>
        <v>53530</v>
      </c>
      <c r="E2" s="9">
        <f>C2-D2</f>
        <v>46470</v>
      </c>
    </row>
    <row r="3" spans="1:6" x14ac:dyDescent="0.25">
      <c r="A3">
        <v>1</v>
      </c>
      <c r="B3" s="2">
        <f>E2</f>
        <v>46470</v>
      </c>
      <c r="C3" s="2">
        <f>B3*3%</f>
        <v>1394.1</v>
      </c>
      <c r="D3" s="6">
        <f t="shared" ref="D3:D32" si="0">C3*53.53%</f>
        <v>746.26172999999994</v>
      </c>
      <c r="E3" s="2">
        <f>B3+C3-D3</f>
        <v>47117.83827</v>
      </c>
    </row>
    <row r="4" spans="1:6" x14ac:dyDescent="0.25">
      <c r="A4">
        <v>2</v>
      </c>
      <c r="B4" s="2">
        <f t="shared" ref="B4:B32" si="1">E3</f>
        <v>47117.83827</v>
      </c>
      <c r="C4" s="2">
        <f t="shared" ref="C4:C32" si="2">B4*3%</f>
        <v>1413.5351481</v>
      </c>
      <c r="D4" s="6">
        <f t="shared" si="0"/>
        <v>756.66536477792999</v>
      </c>
      <c r="E4" s="2">
        <f t="shared" ref="E4:E32" si="3">B4+C4-D4</f>
        <v>47774.708053322072</v>
      </c>
    </row>
    <row r="5" spans="1:6" x14ac:dyDescent="0.25">
      <c r="A5">
        <v>3</v>
      </c>
      <c r="B5" s="2">
        <f t="shared" si="1"/>
        <v>47774.708053322072</v>
      </c>
      <c r="C5" s="2">
        <f t="shared" si="2"/>
        <v>1433.2412415996621</v>
      </c>
      <c r="D5" s="6">
        <f t="shared" si="0"/>
        <v>767.21403662829914</v>
      </c>
      <c r="E5" s="2">
        <f t="shared" si="3"/>
        <v>48440.735258293433</v>
      </c>
    </row>
    <row r="6" spans="1:6" x14ac:dyDescent="0.25">
      <c r="A6">
        <v>4</v>
      </c>
      <c r="B6" s="2">
        <f t="shared" si="1"/>
        <v>48440.735258293433</v>
      </c>
      <c r="C6" s="2">
        <f t="shared" si="2"/>
        <v>1453.2220577488029</v>
      </c>
      <c r="D6" s="6">
        <f t="shared" si="0"/>
        <v>777.9097675129342</v>
      </c>
      <c r="E6" s="2">
        <f t="shared" si="3"/>
        <v>49116.047548529299</v>
      </c>
    </row>
    <row r="7" spans="1:6" x14ac:dyDescent="0.25">
      <c r="A7">
        <v>5</v>
      </c>
      <c r="B7" s="2">
        <f t="shared" si="1"/>
        <v>49116.047548529299</v>
      </c>
      <c r="C7" s="2">
        <f t="shared" si="2"/>
        <v>1473.4814264558788</v>
      </c>
      <c r="D7" s="6">
        <f t="shared" si="0"/>
        <v>788.75460758183192</v>
      </c>
      <c r="E7" s="2">
        <f t="shared" si="3"/>
        <v>49800.774367403348</v>
      </c>
    </row>
    <row r="8" spans="1:6" x14ac:dyDescent="0.25">
      <c r="A8">
        <v>6</v>
      </c>
      <c r="B8" s="2">
        <f t="shared" si="1"/>
        <v>49800.774367403348</v>
      </c>
      <c r="C8" s="2">
        <f t="shared" si="2"/>
        <v>1494.0232310221004</v>
      </c>
      <c r="D8" s="6">
        <f t="shared" si="0"/>
        <v>799.75063556613031</v>
      </c>
      <c r="E8" s="2">
        <f t="shared" si="3"/>
        <v>50495.04696285932</v>
      </c>
    </row>
    <row r="9" spans="1:6" x14ac:dyDescent="0.25">
      <c r="A9">
        <v>7</v>
      </c>
      <c r="B9" s="2">
        <f t="shared" si="1"/>
        <v>50495.04696285932</v>
      </c>
      <c r="C9" s="2">
        <f t="shared" si="2"/>
        <v>1514.8514088857796</v>
      </c>
      <c r="D9" s="6">
        <f t="shared" si="0"/>
        <v>810.89995917655779</v>
      </c>
      <c r="E9" s="2">
        <f t="shared" si="3"/>
        <v>51198.998412568537</v>
      </c>
    </row>
    <row r="10" spans="1:6" x14ac:dyDescent="0.25">
      <c r="A10">
        <v>8</v>
      </c>
      <c r="B10" s="2">
        <f t="shared" si="1"/>
        <v>51198.998412568537</v>
      </c>
      <c r="C10" s="2">
        <f t="shared" si="2"/>
        <v>1535.969952377056</v>
      </c>
      <c r="D10" s="6">
        <f t="shared" si="0"/>
        <v>822.2047155074381</v>
      </c>
      <c r="E10" s="2">
        <f t="shared" si="3"/>
        <v>51912.763649438151</v>
      </c>
    </row>
    <row r="11" spans="1:6" x14ac:dyDescent="0.25">
      <c r="A11">
        <v>9</v>
      </c>
      <c r="B11" s="2">
        <f t="shared" si="1"/>
        <v>51912.763649438151</v>
      </c>
      <c r="C11" s="2">
        <f t="shared" si="2"/>
        <v>1557.3829094831444</v>
      </c>
      <c r="D11" s="6">
        <f t="shared" si="0"/>
        <v>833.66707144632721</v>
      </c>
      <c r="E11" s="2">
        <f t="shared" si="3"/>
        <v>52636.479487474971</v>
      </c>
      <c r="F11" s="4"/>
    </row>
    <row r="12" spans="1:6" x14ac:dyDescent="0.25">
      <c r="A12" s="7">
        <v>10</v>
      </c>
      <c r="B12" s="8">
        <f t="shared" si="1"/>
        <v>52636.479487474971</v>
      </c>
      <c r="C12" s="8">
        <f t="shared" si="2"/>
        <v>1579.0943846242492</v>
      </c>
      <c r="D12" s="9">
        <f t="shared" si="0"/>
        <v>845.28922408936057</v>
      </c>
      <c r="E12" s="8">
        <f t="shared" si="3"/>
        <v>53370.28464800986</v>
      </c>
    </row>
    <row r="13" spans="1:6" x14ac:dyDescent="0.25">
      <c r="A13">
        <v>11</v>
      </c>
      <c r="B13" s="2">
        <f t="shared" si="1"/>
        <v>53370.28464800986</v>
      </c>
      <c r="C13" s="2">
        <f t="shared" si="2"/>
        <v>1601.1085394402958</v>
      </c>
      <c r="D13" s="6">
        <f t="shared" si="0"/>
        <v>857.07340116239027</v>
      </c>
      <c r="E13" s="2">
        <f t="shared" si="3"/>
        <v>54114.319786287764</v>
      </c>
    </row>
    <row r="14" spans="1:6" x14ac:dyDescent="0.25">
      <c r="A14">
        <v>12</v>
      </c>
      <c r="B14" s="2">
        <f t="shared" si="1"/>
        <v>54114.319786287764</v>
      </c>
      <c r="C14" s="2">
        <f t="shared" si="2"/>
        <v>1623.4295935886328</v>
      </c>
      <c r="D14" s="6">
        <f t="shared" si="0"/>
        <v>869.02186144799509</v>
      </c>
      <c r="E14" s="2">
        <f t="shared" si="3"/>
        <v>54868.727518428401</v>
      </c>
    </row>
    <row r="15" spans="1:6" x14ac:dyDescent="0.25">
      <c r="A15">
        <v>13</v>
      </c>
      <c r="B15" s="2">
        <f t="shared" si="1"/>
        <v>54868.727518428401</v>
      </c>
      <c r="C15" s="2">
        <f t="shared" si="2"/>
        <v>1646.061825552852</v>
      </c>
      <c r="D15" s="6">
        <f t="shared" si="0"/>
        <v>881.13689521844174</v>
      </c>
      <c r="E15" s="2">
        <f t="shared" si="3"/>
        <v>55633.652448762812</v>
      </c>
    </row>
    <row r="16" spans="1:6" x14ac:dyDescent="0.25">
      <c r="A16">
        <v>14</v>
      </c>
      <c r="B16" s="2">
        <f t="shared" si="1"/>
        <v>55633.652448762812</v>
      </c>
      <c r="C16" s="2">
        <f t="shared" si="2"/>
        <v>1669.0095734628842</v>
      </c>
      <c r="D16" s="6">
        <f t="shared" si="0"/>
        <v>893.42082467468185</v>
      </c>
      <c r="E16" s="2">
        <f t="shared" si="3"/>
        <v>56409.241197551019</v>
      </c>
    </row>
    <row r="17" spans="1:6" x14ac:dyDescent="0.25">
      <c r="A17">
        <v>15</v>
      </c>
      <c r="B17" s="2">
        <f t="shared" si="1"/>
        <v>56409.241197551019</v>
      </c>
      <c r="C17" s="2">
        <f t="shared" si="2"/>
        <v>1692.2772359265305</v>
      </c>
      <c r="D17" s="6">
        <f t="shared" si="0"/>
        <v>905.87600439147172</v>
      </c>
      <c r="E17" s="2">
        <f t="shared" si="3"/>
        <v>57195.642429086074</v>
      </c>
    </row>
    <row r="18" spans="1:6" x14ac:dyDescent="0.25">
      <c r="A18">
        <v>16</v>
      </c>
      <c r="B18" s="2">
        <f t="shared" si="1"/>
        <v>57195.642429086074</v>
      </c>
      <c r="C18" s="2">
        <f t="shared" si="2"/>
        <v>1715.8692728725821</v>
      </c>
      <c r="D18" s="6">
        <f t="shared" si="0"/>
        <v>918.5048217686932</v>
      </c>
      <c r="E18" s="2">
        <f t="shared" si="3"/>
        <v>57993.006880189962</v>
      </c>
    </row>
    <row r="19" spans="1:6" x14ac:dyDescent="0.25">
      <c r="A19">
        <v>17</v>
      </c>
      <c r="B19" s="2">
        <f t="shared" si="1"/>
        <v>57993.006880189962</v>
      </c>
      <c r="C19" s="2">
        <f t="shared" si="2"/>
        <v>1739.7902064056989</v>
      </c>
      <c r="D19" s="6">
        <f t="shared" si="0"/>
        <v>931.30969748897064</v>
      </c>
      <c r="E19" s="2">
        <f t="shared" si="3"/>
        <v>58801.487389106689</v>
      </c>
    </row>
    <row r="20" spans="1:6" x14ac:dyDescent="0.25">
      <c r="A20">
        <v>18</v>
      </c>
      <c r="B20" s="2">
        <f t="shared" si="1"/>
        <v>58801.487389106689</v>
      </c>
      <c r="C20" s="2">
        <f t="shared" si="2"/>
        <v>1764.0446216732007</v>
      </c>
      <c r="D20" s="6">
        <f t="shared" si="0"/>
        <v>944.29308598166438</v>
      </c>
      <c r="E20" s="2">
        <f t="shared" si="3"/>
        <v>59621.238924798228</v>
      </c>
    </row>
    <row r="21" spans="1:6" x14ac:dyDescent="0.25">
      <c r="A21">
        <v>19</v>
      </c>
      <c r="B21" s="2">
        <f t="shared" si="1"/>
        <v>59621.238924798228</v>
      </c>
      <c r="C21" s="2">
        <f t="shared" si="2"/>
        <v>1788.6371677439467</v>
      </c>
      <c r="D21" s="6">
        <f t="shared" si="0"/>
        <v>957.45747589333473</v>
      </c>
      <c r="E21" s="2">
        <f t="shared" si="3"/>
        <v>60452.418616648836</v>
      </c>
    </row>
    <row r="22" spans="1:6" x14ac:dyDescent="0.25">
      <c r="A22" s="7">
        <v>20</v>
      </c>
      <c r="B22" s="8">
        <f t="shared" si="1"/>
        <v>60452.418616648836</v>
      </c>
      <c r="C22" s="8">
        <f t="shared" si="2"/>
        <v>1813.572558499465</v>
      </c>
      <c r="D22" s="9">
        <f t="shared" si="0"/>
        <v>970.80539056476357</v>
      </c>
      <c r="E22" s="8">
        <f t="shared" si="3"/>
        <v>61295.18578458354</v>
      </c>
    </row>
    <row r="23" spans="1:6" x14ac:dyDescent="0.25">
      <c r="A23">
        <v>21</v>
      </c>
      <c r="B23" s="2">
        <f t="shared" si="1"/>
        <v>61295.18578458354</v>
      </c>
      <c r="C23" s="2">
        <f t="shared" si="2"/>
        <v>1838.8555735375062</v>
      </c>
      <c r="D23" s="6">
        <f t="shared" si="0"/>
        <v>984.3393885146271</v>
      </c>
      <c r="E23" s="2">
        <f t="shared" si="3"/>
        <v>62149.701969606416</v>
      </c>
      <c r="F23" s="4"/>
    </row>
    <row r="24" spans="1:6" x14ac:dyDescent="0.25">
      <c r="A24">
        <v>22</v>
      </c>
      <c r="B24" s="2">
        <f t="shared" si="1"/>
        <v>62149.701969606416</v>
      </c>
      <c r="C24" s="2">
        <f t="shared" si="2"/>
        <v>1864.4910590881925</v>
      </c>
      <c r="D24" s="6">
        <f t="shared" si="0"/>
        <v>998.06206392990941</v>
      </c>
      <c r="E24" s="2">
        <f t="shared" si="3"/>
        <v>63016.130964764699</v>
      </c>
    </row>
    <row r="25" spans="1:6" x14ac:dyDescent="0.25">
      <c r="A25">
        <v>23</v>
      </c>
      <c r="B25" s="2">
        <f t="shared" si="1"/>
        <v>63016.130964764699</v>
      </c>
      <c r="C25" s="2">
        <f t="shared" si="2"/>
        <v>1890.483928942941</v>
      </c>
      <c r="D25" s="6">
        <f t="shared" si="0"/>
        <v>1011.9760471631563</v>
      </c>
      <c r="E25" s="2">
        <f t="shared" si="3"/>
        <v>63894.638846544483</v>
      </c>
    </row>
    <row r="26" spans="1:6" x14ac:dyDescent="0.25">
      <c r="A26">
        <v>24</v>
      </c>
      <c r="B26" s="2">
        <f t="shared" si="1"/>
        <v>63894.638846544483</v>
      </c>
      <c r="C26" s="2">
        <f t="shared" si="2"/>
        <v>1916.8391653963345</v>
      </c>
      <c r="D26" s="6">
        <f t="shared" si="0"/>
        <v>1026.0840052366577</v>
      </c>
      <c r="E26" s="2">
        <f t="shared" si="3"/>
        <v>64785.394006704169</v>
      </c>
    </row>
    <row r="27" spans="1:6" x14ac:dyDescent="0.25">
      <c r="A27">
        <v>25</v>
      </c>
      <c r="B27" s="2">
        <f t="shared" si="1"/>
        <v>64785.394006704169</v>
      </c>
      <c r="C27" s="2">
        <f t="shared" si="2"/>
        <v>1943.5618202011251</v>
      </c>
      <c r="D27" s="6">
        <f t="shared" si="0"/>
        <v>1040.3886423536624</v>
      </c>
      <c r="E27" s="2">
        <f t="shared" si="3"/>
        <v>65688.567184551634</v>
      </c>
    </row>
    <row r="28" spans="1:6" x14ac:dyDescent="0.25">
      <c r="A28">
        <v>26</v>
      </c>
      <c r="B28" s="2">
        <f t="shared" si="1"/>
        <v>65688.567184551634</v>
      </c>
      <c r="C28" s="2">
        <f t="shared" si="2"/>
        <v>1970.6570155365489</v>
      </c>
      <c r="D28" s="6">
        <f t="shared" si="0"/>
        <v>1054.8927004167147</v>
      </c>
      <c r="E28" s="2">
        <f t="shared" si="3"/>
        <v>66604.331499671462</v>
      </c>
    </row>
    <row r="29" spans="1:6" x14ac:dyDescent="0.25">
      <c r="A29">
        <v>27</v>
      </c>
      <c r="B29" s="2">
        <f t="shared" si="1"/>
        <v>66604.331499671462</v>
      </c>
      <c r="C29" s="2">
        <f t="shared" si="2"/>
        <v>1998.1299449901437</v>
      </c>
      <c r="D29" s="6">
        <f t="shared" si="0"/>
        <v>1069.5989595532239</v>
      </c>
      <c r="E29" s="2">
        <f t="shared" si="3"/>
        <v>67532.862485108373</v>
      </c>
    </row>
    <row r="30" spans="1:6" x14ac:dyDescent="0.25">
      <c r="A30">
        <v>28</v>
      </c>
      <c r="B30" s="2">
        <f t="shared" si="1"/>
        <v>67532.862485108373</v>
      </c>
      <c r="C30" s="2">
        <f t="shared" si="2"/>
        <v>2025.9858745532511</v>
      </c>
      <c r="D30" s="6">
        <f t="shared" si="0"/>
        <v>1084.5102386483552</v>
      </c>
      <c r="E30" s="2">
        <f t="shared" si="3"/>
        <v>68474.338121013279</v>
      </c>
    </row>
    <row r="31" spans="1:6" x14ac:dyDescent="0.25">
      <c r="A31">
        <v>29</v>
      </c>
      <c r="B31" s="2">
        <f t="shared" si="1"/>
        <v>68474.338121013279</v>
      </c>
      <c r="C31" s="2">
        <f t="shared" si="2"/>
        <v>2054.2301436303983</v>
      </c>
      <c r="D31" s="6">
        <f t="shared" si="0"/>
        <v>1099.6293958853521</v>
      </c>
      <c r="E31" s="2">
        <f t="shared" si="3"/>
        <v>69428.938868758327</v>
      </c>
    </row>
    <row r="32" spans="1:6" x14ac:dyDescent="0.25">
      <c r="A32" s="7">
        <v>30</v>
      </c>
      <c r="B32" s="8">
        <f t="shared" si="1"/>
        <v>69428.938868758327</v>
      </c>
      <c r="C32" s="8">
        <f t="shared" si="2"/>
        <v>2082.8681660627499</v>
      </c>
      <c r="D32" s="9">
        <f t="shared" si="0"/>
        <v>1114.9593292933901</v>
      </c>
      <c r="E32" s="8">
        <f t="shared" si="3"/>
        <v>70396.847705527689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RowHeight="15" x14ac:dyDescent="0.25"/>
  <cols>
    <col min="1" max="1" width="9.140625" style="18"/>
    <col min="2" max="11" width="15.7109375" style="20" customWidth="1"/>
    <col min="12" max="18" width="15.7109375" style="18" customWidth="1"/>
    <col min="19" max="16384" width="9.140625" style="18"/>
  </cols>
  <sheetData>
    <row r="1" spans="1:12" s="14" customFormat="1" ht="45" x14ac:dyDescent="0.25">
      <c r="B1" s="15" t="s">
        <v>2</v>
      </c>
      <c r="C1" s="15" t="s">
        <v>3</v>
      </c>
      <c r="D1" s="15" t="s">
        <v>7</v>
      </c>
      <c r="E1" s="15" t="s">
        <v>1</v>
      </c>
      <c r="F1" s="15" t="s">
        <v>6</v>
      </c>
      <c r="G1" s="15" t="s">
        <v>11</v>
      </c>
      <c r="H1" s="15" t="s">
        <v>14</v>
      </c>
      <c r="I1" s="15" t="s">
        <v>12</v>
      </c>
      <c r="J1" s="15" t="s">
        <v>13</v>
      </c>
      <c r="K1" s="15" t="s">
        <v>9</v>
      </c>
    </row>
    <row r="2" spans="1:12" s="16" customFormat="1" x14ac:dyDescent="0.25">
      <c r="A2" s="10">
        <v>0</v>
      </c>
      <c r="B2" s="28"/>
      <c r="C2" s="28"/>
      <c r="D2" s="28"/>
      <c r="E2" s="28"/>
      <c r="F2" s="21">
        <v>85000</v>
      </c>
      <c r="G2" s="21">
        <f>(F2)*1.17</f>
        <v>99450</v>
      </c>
      <c r="H2" s="21">
        <f>G2*53.53%</f>
        <v>53235.584999999999</v>
      </c>
      <c r="I2" s="21">
        <f>G2*10.5217%</f>
        <v>10463.83065</v>
      </c>
      <c r="J2" s="21">
        <f>G2*4.2863%</f>
        <v>4262.7253499999997</v>
      </c>
      <c r="K2" s="21">
        <f>(F2)-H2+I2+J2</f>
        <v>46490.970999999998</v>
      </c>
    </row>
    <row r="3" spans="1:12" x14ac:dyDescent="0.25">
      <c r="A3" s="18">
        <v>1</v>
      </c>
      <c r="B3" s="19">
        <f>F2</f>
        <v>85000</v>
      </c>
      <c r="C3" s="19">
        <f>B3*3%</f>
        <v>2550</v>
      </c>
      <c r="D3" s="19">
        <f>C3*50.17%</f>
        <v>1279.335</v>
      </c>
      <c r="E3" s="19">
        <f>C3-D3</f>
        <v>1270.665</v>
      </c>
      <c r="F3" s="19">
        <f t="shared" ref="F3:F32" si="0">B3+E3</f>
        <v>86270.664999999994</v>
      </c>
      <c r="G3" s="17">
        <f t="shared" ref="G3:G32" si="1">(F3)*1.17</f>
        <v>100936.67804999999</v>
      </c>
      <c r="H3" s="17">
        <f t="shared" ref="H3:H32" si="2">G3*53.53%</f>
        <v>54031.403760164991</v>
      </c>
      <c r="I3" s="17">
        <f t="shared" ref="I3:I32" si="3">G3*10.5217%</f>
        <v>10620.254454386848</v>
      </c>
      <c r="J3" s="17">
        <f>G3*4.2863%</f>
        <v>4326.4488312571493</v>
      </c>
      <c r="K3" s="17">
        <f t="shared" ref="K3:K32" si="4">(F3)-H3+I3+J3</f>
        <v>47185.964525479001</v>
      </c>
    </row>
    <row r="4" spans="1:12" x14ac:dyDescent="0.25">
      <c r="A4" s="18">
        <v>2</v>
      </c>
      <c r="B4" s="19">
        <f>F3</f>
        <v>86270.664999999994</v>
      </c>
      <c r="C4" s="19">
        <f t="shared" ref="C4:C32" si="5">B4*3%</f>
        <v>2588.1199499999998</v>
      </c>
      <c r="D4" s="19">
        <f t="shared" ref="D4:D32" si="6">C4*50.17%</f>
        <v>1298.459778915</v>
      </c>
      <c r="E4" s="19">
        <f t="shared" ref="E4:E32" si="7">C4-D4</f>
        <v>1289.6601710849998</v>
      </c>
      <c r="F4" s="19">
        <f t="shared" si="0"/>
        <v>87560.325171084987</v>
      </c>
      <c r="G4" s="17">
        <f t="shared" si="1"/>
        <v>102445.58045016942</v>
      </c>
      <c r="H4" s="17">
        <f t="shared" si="2"/>
        <v>54839.11921497569</v>
      </c>
      <c r="I4" s="17">
        <f t="shared" si="3"/>
        <v>10779.016638225476</v>
      </c>
      <c r="J4" s="17">
        <f t="shared" ref="J4:J32" si="8">G4*4.2863%</f>
        <v>4391.1249148356119</v>
      </c>
      <c r="K4" s="17">
        <f t="shared" si="4"/>
        <v>47891.347509170388</v>
      </c>
    </row>
    <row r="5" spans="1:12" x14ac:dyDescent="0.25">
      <c r="A5" s="18">
        <v>3</v>
      </c>
      <c r="B5" s="19">
        <f t="shared" ref="B5:B32" si="9">F4</f>
        <v>87560.325171084987</v>
      </c>
      <c r="C5" s="19">
        <f t="shared" si="5"/>
        <v>2626.8097551325495</v>
      </c>
      <c r="D5" s="19">
        <f t="shared" si="6"/>
        <v>1317.8704541500001</v>
      </c>
      <c r="E5" s="19">
        <f t="shared" si="7"/>
        <v>1308.9393009825494</v>
      </c>
      <c r="F5" s="19">
        <f t="shared" si="0"/>
        <v>88869.264472067531</v>
      </c>
      <c r="G5" s="17">
        <f t="shared" si="1"/>
        <v>103977.039432319</v>
      </c>
      <c r="H5" s="17">
        <f t="shared" si="2"/>
        <v>55658.909208120356</v>
      </c>
      <c r="I5" s="17">
        <f t="shared" si="3"/>
        <v>10940.152157950308</v>
      </c>
      <c r="J5" s="17">
        <f t="shared" si="8"/>
        <v>4456.7678411874895</v>
      </c>
      <c r="K5" s="17">
        <f t="shared" si="4"/>
        <v>48607.275263084972</v>
      </c>
    </row>
    <row r="6" spans="1:12" x14ac:dyDescent="0.25">
      <c r="A6" s="16">
        <v>4</v>
      </c>
      <c r="B6" s="19">
        <f t="shared" si="9"/>
        <v>88869.264472067531</v>
      </c>
      <c r="C6" s="19">
        <f t="shared" si="5"/>
        <v>2666.0779341620259</v>
      </c>
      <c r="D6" s="19">
        <f t="shared" si="6"/>
        <v>1337.5712995690885</v>
      </c>
      <c r="E6" s="19">
        <f t="shared" si="7"/>
        <v>1328.5066345929374</v>
      </c>
      <c r="F6" s="19">
        <f t="shared" si="0"/>
        <v>90197.771106660468</v>
      </c>
      <c r="G6" s="17">
        <f t="shared" si="1"/>
        <v>105531.39219479274</v>
      </c>
      <c r="H6" s="17">
        <f t="shared" si="2"/>
        <v>56490.954241872554</v>
      </c>
      <c r="I6" s="17">
        <f t="shared" si="3"/>
        <v>11103.696492559508</v>
      </c>
      <c r="J6" s="17">
        <f t="shared" si="8"/>
        <v>4523.3920636454013</v>
      </c>
      <c r="K6" s="17">
        <f t="shared" si="4"/>
        <v>49333.905420992822</v>
      </c>
    </row>
    <row r="7" spans="1:12" x14ac:dyDescent="0.25">
      <c r="A7" s="18">
        <v>5</v>
      </c>
      <c r="B7" s="19">
        <f t="shared" si="9"/>
        <v>90197.771106660468</v>
      </c>
      <c r="C7" s="19">
        <f t="shared" si="5"/>
        <v>2705.9331331998137</v>
      </c>
      <c r="D7" s="19">
        <f t="shared" si="6"/>
        <v>1357.5666529263467</v>
      </c>
      <c r="E7" s="19">
        <f t="shared" si="7"/>
        <v>1348.366480273467</v>
      </c>
      <c r="F7" s="19">
        <f t="shared" si="0"/>
        <v>91546.137586933939</v>
      </c>
      <c r="G7" s="17">
        <f t="shared" si="1"/>
        <v>107108.9809767127</v>
      </c>
      <c r="H7" s="17">
        <f t="shared" si="2"/>
        <v>57335.43751683431</v>
      </c>
      <c r="I7" s="17">
        <f t="shared" si="3"/>
        <v>11269.68565142678</v>
      </c>
      <c r="J7" s="17">
        <f t="shared" si="8"/>
        <v>4591.0122516048359</v>
      </c>
      <c r="K7" s="17">
        <f t="shared" si="4"/>
        <v>50071.397973131243</v>
      </c>
    </row>
    <row r="8" spans="1:12" x14ac:dyDescent="0.25">
      <c r="A8" s="18">
        <v>6</v>
      </c>
      <c r="B8" s="19">
        <f t="shared" si="9"/>
        <v>91546.137586933939</v>
      </c>
      <c r="C8" s="19">
        <f t="shared" si="5"/>
        <v>2746.3841276080179</v>
      </c>
      <c r="D8" s="19">
        <f t="shared" si="6"/>
        <v>1377.8609168209427</v>
      </c>
      <c r="E8" s="19">
        <f t="shared" si="7"/>
        <v>1368.5232107870752</v>
      </c>
      <c r="F8" s="19">
        <f t="shared" si="0"/>
        <v>92914.660797721008</v>
      </c>
      <c r="G8" s="17">
        <f t="shared" si="1"/>
        <v>108710.15313333357</v>
      </c>
      <c r="H8" s="17">
        <f t="shared" si="2"/>
        <v>58192.544972273463</v>
      </c>
      <c r="I8" s="17">
        <f t="shared" si="3"/>
        <v>11438.156182229957</v>
      </c>
      <c r="J8" s="17">
        <f t="shared" si="8"/>
        <v>4659.6432937540767</v>
      </c>
      <c r="K8" s="17">
        <f t="shared" si="4"/>
        <v>50819.915301431574</v>
      </c>
    </row>
    <row r="9" spans="1:12" x14ac:dyDescent="0.25">
      <c r="A9" s="18">
        <v>7</v>
      </c>
      <c r="B9" s="19">
        <f t="shared" si="9"/>
        <v>92914.660797721008</v>
      </c>
      <c r="C9" s="19">
        <f t="shared" si="5"/>
        <v>2787.4398239316301</v>
      </c>
      <c r="D9" s="19">
        <f t="shared" si="6"/>
        <v>1398.458559666499</v>
      </c>
      <c r="E9" s="19">
        <f t="shared" si="7"/>
        <v>1388.9812642651311</v>
      </c>
      <c r="F9" s="19">
        <f t="shared" si="0"/>
        <v>94303.642061986146</v>
      </c>
      <c r="G9" s="17">
        <f t="shared" si="1"/>
        <v>110335.26121252378</v>
      </c>
      <c r="H9" s="17">
        <f t="shared" si="2"/>
        <v>59062.465327063976</v>
      </c>
      <c r="I9" s="17">
        <f t="shared" si="3"/>
        <v>11609.145178998113</v>
      </c>
      <c r="J9" s="17">
        <f t="shared" si="8"/>
        <v>4729.3003013524067</v>
      </c>
      <c r="K9" s="17">
        <f t="shared" si="4"/>
        <v>51579.622215272691</v>
      </c>
    </row>
    <row r="10" spans="1:12" x14ac:dyDescent="0.25">
      <c r="A10" s="16">
        <v>8</v>
      </c>
      <c r="B10" s="19">
        <f t="shared" si="9"/>
        <v>94303.642061986146</v>
      </c>
      <c r="C10" s="19">
        <f t="shared" si="5"/>
        <v>2829.1092618595844</v>
      </c>
      <c r="D10" s="19">
        <f t="shared" si="6"/>
        <v>1419.3641166749535</v>
      </c>
      <c r="E10" s="19">
        <f t="shared" si="7"/>
        <v>1409.7451451846309</v>
      </c>
      <c r="F10" s="19">
        <f t="shared" si="0"/>
        <v>95713.387207170774</v>
      </c>
      <c r="G10" s="17">
        <f t="shared" si="1"/>
        <v>111984.6630323898</v>
      </c>
      <c r="H10" s="17">
        <f t="shared" si="2"/>
        <v>59945.390121238263</v>
      </c>
      <c r="I10" s="17">
        <f t="shared" si="3"/>
        <v>11782.690290278957</v>
      </c>
      <c r="J10" s="17">
        <f t="shared" si="8"/>
        <v>4799.9986115573238</v>
      </c>
      <c r="K10" s="17">
        <f t="shared" si="4"/>
        <v>52350.685987768797</v>
      </c>
    </row>
    <row r="11" spans="1:12" x14ac:dyDescent="0.25">
      <c r="A11" s="18">
        <v>9</v>
      </c>
      <c r="B11" s="19">
        <f t="shared" si="9"/>
        <v>95713.387207170774</v>
      </c>
      <c r="C11" s="19">
        <f t="shared" si="5"/>
        <v>2871.4016162151229</v>
      </c>
      <c r="D11" s="19">
        <f t="shared" si="6"/>
        <v>1440.5821908551272</v>
      </c>
      <c r="E11" s="19">
        <f t="shared" si="7"/>
        <v>1430.8194253599956</v>
      </c>
      <c r="F11" s="19">
        <f t="shared" si="0"/>
        <v>97144.206632530768</v>
      </c>
      <c r="G11" s="17">
        <f t="shared" si="1"/>
        <v>113658.72176006099</v>
      </c>
      <c r="H11" s="17">
        <f t="shared" si="2"/>
        <v>60841.513758160647</v>
      </c>
      <c r="I11" s="17">
        <f t="shared" si="3"/>
        <v>11958.829727428336</v>
      </c>
      <c r="J11" s="17">
        <f t="shared" si="8"/>
        <v>4871.7537908014938</v>
      </c>
      <c r="K11" s="17">
        <f t="shared" si="4"/>
        <v>53133.276392599946</v>
      </c>
    </row>
    <row r="12" spans="1:12" x14ac:dyDescent="0.25">
      <c r="A12" s="7">
        <v>10</v>
      </c>
      <c r="B12" s="12">
        <f t="shared" si="9"/>
        <v>97144.206632530768</v>
      </c>
      <c r="C12" s="12">
        <f t="shared" si="5"/>
        <v>2914.326198975923</v>
      </c>
      <c r="D12" s="12">
        <f t="shared" si="6"/>
        <v>1462.1174540262207</v>
      </c>
      <c r="E12" s="12">
        <f t="shared" si="7"/>
        <v>1452.2087449497023</v>
      </c>
      <c r="F12" s="12">
        <f t="shared" si="0"/>
        <v>98596.415377480473</v>
      </c>
      <c r="G12" s="21">
        <f t="shared" si="1"/>
        <v>115357.80599165215</v>
      </c>
      <c r="H12" s="21">
        <f t="shared" si="2"/>
        <v>61751.03354733139</v>
      </c>
      <c r="I12" s="21">
        <f t="shared" si="3"/>
        <v>12137.602273023662</v>
      </c>
      <c r="J12" s="21">
        <f t="shared" si="8"/>
        <v>4944.5816382201856</v>
      </c>
      <c r="K12" s="21">
        <f t="shared" si="4"/>
        <v>53927.565741392929</v>
      </c>
      <c r="L12" s="22"/>
    </row>
    <row r="13" spans="1:12" x14ac:dyDescent="0.25">
      <c r="A13" s="18">
        <v>11</v>
      </c>
      <c r="B13" s="19">
        <f t="shared" si="9"/>
        <v>98596.415377480473</v>
      </c>
      <c r="C13" s="19">
        <f t="shared" si="5"/>
        <v>2957.8924613244139</v>
      </c>
      <c r="D13" s="19">
        <f t="shared" si="6"/>
        <v>1483.9746478464585</v>
      </c>
      <c r="E13" s="19">
        <f t="shared" si="7"/>
        <v>1473.9178134779554</v>
      </c>
      <c r="F13" s="19">
        <f t="shared" si="0"/>
        <v>100070.33319095842</v>
      </c>
      <c r="G13" s="17">
        <f t="shared" si="1"/>
        <v>117082.28983342135</v>
      </c>
      <c r="H13" s="17">
        <f t="shared" si="2"/>
        <v>62674.149747830452</v>
      </c>
      <c r="I13" s="17">
        <f t="shared" si="3"/>
        <v>12319.047289403094</v>
      </c>
      <c r="J13" s="17">
        <f t="shared" si="8"/>
        <v>5018.4981891299394</v>
      </c>
      <c r="K13" s="17">
        <f t="shared" si="4"/>
        <v>54733.728921661008</v>
      </c>
      <c r="L13" s="22"/>
    </row>
    <row r="14" spans="1:12" x14ac:dyDescent="0.25">
      <c r="A14" s="16">
        <v>12</v>
      </c>
      <c r="B14" s="19">
        <f t="shared" si="9"/>
        <v>100070.33319095842</v>
      </c>
      <c r="C14" s="19">
        <f t="shared" si="5"/>
        <v>3002.1099957287524</v>
      </c>
      <c r="D14" s="19">
        <f t="shared" si="6"/>
        <v>1506.1585848571151</v>
      </c>
      <c r="E14" s="19">
        <f t="shared" si="7"/>
        <v>1495.9514108716373</v>
      </c>
      <c r="F14" s="19">
        <f t="shared" si="0"/>
        <v>101566.28460183006</v>
      </c>
      <c r="G14" s="17">
        <f t="shared" si="1"/>
        <v>118832.55298414116</v>
      </c>
      <c r="H14" s="17">
        <f t="shared" si="2"/>
        <v>63611.065612410763</v>
      </c>
      <c r="I14" s="17">
        <f t="shared" si="3"/>
        <v>12503.204727332379</v>
      </c>
      <c r="J14" s="17">
        <f t="shared" si="8"/>
        <v>5093.5197185592424</v>
      </c>
      <c r="K14" s="17">
        <f t="shared" si="4"/>
        <v>55551.943435310917</v>
      </c>
      <c r="L14" s="22"/>
    </row>
    <row r="15" spans="1:12" x14ac:dyDescent="0.25">
      <c r="A15" s="18">
        <v>13</v>
      </c>
      <c r="B15" s="19">
        <f t="shared" si="9"/>
        <v>101566.28460183006</v>
      </c>
      <c r="C15" s="19">
        <f t="shared" si="5"/>
        <v>3046.9885380549017</v>
      </c>
      <c r="D15" s="19">
        <f t="shared" si="6"/>
        <v>1528.6741495421443</v>
      </c>
      <c r="E15" s="19">
        <f t="shared" si="7"/>
        <v>1518.3143885127574</v>
      </c>
      <c r="F15" s="19">
        <f t="shared" si="0"/>
        <v>103084.59899034281</v>
      </c>
      <c r="G15" s="17">
        <f t="shared" si="1"/>
        <v>120608.98081870108</v>
      </c>
      <c r="H15" s="17">
        <f t="shared" si="2"/>
        <v>64561.987432250688</v>
      </c>
      <c r="I15" s="17">
        <f t="shared" si="3"/>
        <v>12690.11513480127</v>
      </c>
      <c r="J15" s="17">
        <f t="shared" si="8"/>
        <v>5169.6627448319841</v>
      </c>
      <c r="K15" s="17">
        <f t="shared" si="4"/>
        <v>56382.389437725382</v>
      </c>
    </row>
    <row r="16" spans="1:12" x14ac:dyDescent="0.25">
      <c r="A16" s="18">
        <v>14</v>
      </c>
      <c r="B16" s="19">
        <f t="shared" si="9"/>
        <v>103084.59899034281</v>
      </c>
      <c r="C16" s="19">
        <f t="shared" si="5"/>
        <v>3092.5379697102844</v>
      </c>
      <c r="D16" s="19">
        <f t="shared" si="6"/>
        <v>1551.5262994036498</v>
      </c>
      <c r="E16" s="19">
        <f t="shared" si="7"/>
        <v>1541.0116703066346</v>
      </c>
      <c r="F16" s="19">
        <f t="shared" si="0"/>
        <v>104625.61066064944</v>
      </c>
      <c r="G16" s="17">
        <f t="shared" si="1"/>
        <v>122411.96447295984</v>
      </c>
      <c r="H16" s="17">
        <f t="shared" si="2"/>
        <v>65527.1245823754</v>
      </c>
      <c r="I16" s="17">
        <f t="shared" si="3"/>
        <v>12879.819665951414</v>
      </c>
      <c r="J16" s="17">
        <f t="shared" si="8"/>
        <v>5246.9440332044769</v>
      </c>
      <c r="K16" s="17">
        <f t="shared" si="4"/>
        <v>57225.249777429934</v>
      </c>
    </row>
    <row r="17" spans="1:11" x14ac:dyDescent="0.25">
      <c r="A17" s="18">
        <v>15</v>
      </c>
      <c r="B17" s="19">
        <f t="shared" si="9"/>
        <v>104625.61066064944</v>
      </c>
      <c r="C17" s="19">
        <f t="shared" si="5"/>
        <v>3138.7683198194832</v>
      </c>
      <c r="D17" s="19">
        <f t="shared" si="6"/>
        <v>1574.7200660534347</v>
      </c>
      <c r="E17" s="19">
        <f t="shared" si="7"/>
        <v>1564.0482537660484</v>
      </c>
      <c r="F17" s="19">
        <f t="shared" si="0"/>
        <v>106189.65891441549</v>
      </c>
      <c r="G17" s="17">
        <f t="shared" si="1"/>
        <v>124241.90092986611</v>
      </c>
      <c r="H17" s="17">
        <f t="shared" si="2"/>
        <v>66506.689567757334</v>
      </c>
      <c r="I17" s="17">
        <f t="shared" si="3"/>
        <v>13072.360090137721</v>
      </c>
      <c r="J17" s="17">
        <f t="shared" si="8"/>
        <v>5325.3805995568509</v>
      </c>
      <c r="K17" s="17">
        <f t="shared" si="4"/>
        <v>58080.710036352728</v>
      </c>
    </row>
    <row r="18" spans="1:11" x14ac:dyDescent="0.25">
      <c r="A18" s="16">
        <v>16</v>
      </c>
      <c r="B18" s="19">
        <f t="shared" si="9"/>
        <v>106189.65891441549</v>
      </c>
      <c r="C18" s="19">
        <f t="shared" si="5"/>
        <v>3185.6897674324646</v>
      </c>
      <c r="D18" s="19">
        <f t="shared" si="6"/>
        <v>1598.2605563208676</v>
      </c>
      <c r="E18" s="19">
        <f t="shared" si="7"/>
        <v>1587.4292111115969</v>
      </c>
      <c r="F18" s="19">
        <f t="shared" si="0"/>
        <v>107777.08812552708</v>
      </c>
      <c r="G18" s="17">
        <f t="shared" si="1"/>
        <v>126099.19310686667</v>
      </c>
      <c r="H18" s="17">
        <f t="shared" si="2"/>
        <v>67500.89807010573</v>
      </c>
      <c r="I18" s="17">
        <f t="shared" si="3"/>
        <v>13267.778801125191</v>
      </c>
      <c r="J18" s="17">
        <f t="shared" si="8"/>
        <v>5404.9897141396259</v>
      </c>
      <c r="K18" s="17">
        <f t="shared" si="4"/>
        <v>58948.958570686169</v>
      </c>
    </row>
    <row r="19" spans="1:11" x14ac:dyDescent="0.25">
      <c r="A19" s="18">
        <v>17</v>
      </c>
      <c r="B19" s="19">
        <f t="shared" si="9"/>
        <v>107777.08812552708</v>
      </c>
      <c r="C19" s="19">
        <f t="shared" si="5"/>
        <v>3233.3126437658125</v>
      </c>
      <c r="D19" s="19">
        <f t="shared" si="6"/>
        <v>1622.1529533773082</v>
      </c>
      <c r="E19" s="19">
        <f t="shared" si="7"/>
        <v>1611.1596903885043</v>
      </c>
      <c r="F19" s="19">
        <f t="shared" si="0"/>
        <v>109388.24781591559</v>
      </c>
      <c r="G19" s="17">
        <f t="shared" si="1"/>
        <v>127984.24994462123</v>
      </c>
      <c r="H19" s="17">
        <f t="shared" si="2"/>
        <v>68509.968995355739</v>
      </c>
      <c r="I19" s="17">
        <f t="shared" si="3"/>
        <v>13466.118826423211</v>
      </c>
      <c r="J19" s="17">
        <f t="shared" si="8"/>
        <v>5485.7889053762992</v>
      </c>
      <c r="K19" s="17">
        <f t="shared" si="4"/>
        <v>59830.186552359359</v>
      </c>
    </row>
    <row r="20" spans="1:11" x14ac:dyDescent="0.25">
      <c r="A20" s="18">
        <v>18</v>
      </c>
      <c r="B20" s="19">
        <f t="shared" si="9"/>
        <v>109388.24781591559</v>
      </c>
      <c r="C20" s="19">
        <f t="shared" si="5"/>
        <v>3281.6474344774674</v>
      </c>
      <c r="D20" s="19">
        <f t="shared" si="6"/>
        <v>1646.4025178773454</v>
      </c>
      <c r="E20" s="19">
        <f t="shared" si="7"/>
        <v>1635.244916600122</v>
      </c>
      <c r="F20" s="19">
        <f t="shared" si="0"/>
        <v>111023.4927325157</v>
      </c>
      <c r="G20" s="17">
        <f t="shared" si="1"/>
        <v>129897.48649704337</v>
      </c>
      <c r="H20" s="17">
        <f t="shared" si="2"/>
        <v>69534.124521867314</v>
      </c>
      <c r="I20" s="17">
        <f t="shared" si="3"/>
        <v>13667.423836759412</v>
      </c>
      <c r="J20" s="17">
        <f t="shared" si="8"/>
        <v>5567.7959637227696</v>
      </c>
      <c r="K20" s="17">
        <f t="shared" si="4"/>
        <v>60724.588011130567</v>
      </c>
    </row>
    <row r="21" spans="1:11" x14ac:dyDescent="0.25">
      <c r="A21" s="18">
        <v>19</v>
      </c>
      <c r="B21" s="19">
        <f t="shared" si="9"/>
        <v>111023.4927325157</v>
      </c>
      <c r="C21" s="19">
        <f t="shared" si="5"/>
        <v>3330.7047819754712</v>
      </c>
      <c r="D21" s="19">
        <f t="shared" si="6"/>
        <v>1671.0145891170939</v>
      </c>
      <c r="E21" s="19">
        <f t="shared" si="7"/>
        <v>1659.6901928583773</v>
      </c>
      <c r="F21" s="19">
        <f t="shared" si="0"/>
        <v>112683.18292537409</v>
      </c>
      <c r="G21" s="17">
        <f t="shared" si="1"/>
        <v>131839.32402268768</v>
      </c>
      <c r="H21" s="17">
        <f t="shared" si="2"/>
        <v>70573.590149344716</v>
      </c>
      <c r="I21" s="17">
        <f t="shared" si="3"/>
        <v>13871.738155695128</v>
      </c>
      <c r="J21" s="17">
        <f t="shared" si="8"/>
        <v>5651.0289455844622</v>
      </c>
      <c r="K21" s="17">
        <f t="shared" si="4"/>
        <v>61632.359877308962</v>
      </c>
    </row>
    <row r="22" spans="1:11" x14ac:dyDescent="0.25">
      <c r="A22" s="10">
        <v>20</v>
      </c>
      <c r="B22" s="12">
        <f t="shared" si="9"/>
        <v>112683.18292537409</v>
      </c>
      <c r="C22" s="12">
        <f t="shared" si="5"/>
        <v>3380.4954877612226</v>
      </c>
      <c r="D22" s="12">
        <f t="shared" si="6"/>
        <v>1695.9945862098054</v>
      </c>
      <c r="E22" s="12">
        <f t="shared" si="7"/>
        <v>1684.5009015514172</v>
      </c>
      <c r="F22" s="12">
        <f t="shared" si="0"/>
        <v>114367.68382692551</v>
      </c>
      <c r="G22" s="21">
        <f t="shared" si="1"/>
        <v>133810.19007750283</v>
      </c>
      <c r="H22" s="21">
        <f t="shared" si="2"/>
        <v>71628.594748487259</v>
      </c>
      <c r="I22" s="21">
        <f t="shared" si="3"/>
        <v>14079.106769384614</v>
      </c>
      <c r="J22" s="21">
        <f t="shared" si="8"/>
        <v>5735.5061772920035</v>
      </c>
      <c r="K22" s="21">
        <f t="shared" si="4"/>
        <v>62553.702025114864</v>
      </c>
    </row>
    <row r="23" spans="1:11" x14ac:dyDescent="0.25">
      <c r="A23" s="18">
        <v>21</v>
      </c>
      <c r="B23" s="19">
        <f t="shared" si="9"/>
        <v>114367.68382692551</v>
      </c>
      <c r="C23" s="19">
        <f t="shared" si="5"/>
        <v>3431.030514807765</v>
      </c>
      <c r="D23" s="19">
        <f t="shared" si="6"/>
        <v>1721.3480092790558</v>
      </c>
      <c r="E23" s="19">
        <f t="shared" si="7"/>
        <v>1709.6825055287093</v>
      </c>
      <c r="F23" s="19">
        <f t="shared" si="0"/>
        <v>116077.36633245421</v>
      </c>
      <c r="G23" s="17">
        <f t="shared" si="1"/>
        <v>135810.51860897141</v>
      </c>
      <c r="H23" s="17">
        <f t="shared" si="2"/>
        <v>72699.370611382401</v>
      </c>
      <c r="I23" s="17">
        <f t="shared" si="3"/>
        <v>14289.575336480144</v>
      </c>
      <c r="J23" s="17">
        <f t="shared" si="8"/>
        <v>5821.246259136341</v>
      </c>
      <c r="K23" s="17">
        <f t="shared" si="4"/>
        <v>63488.817316688299</v>
      </c>
    </row>
    <row r="24" spans="1:11" x14ac:dyDescent="0.25">
      <c r="A24" s="18">
        <v>22</v>
      </c>
      <c r="B24" s="19">
        <f t="shared" si="9"/>
        <v>116077.36633245421</v>
      </c>
      <c r="C24" s="19">
        <f t="shared" si="5"/>
        <v>3482.3209899736262</v>
      </c>
      <c r="D24" s="19">
        <f t="shared" si="6"/>
        <v>1747.0804406697684</v>
      </c>
      <c r="E24" s="19">
        <f t="shared" si="7"/>
        <v>1735.2405493038577</v>
      </c>
      <c r="F24" s="19">
        <f t="shared" si="0"/>
        <v>117812.60688175807</v>
      </c>
      <c r="G24" s="17">
        <f t="shared" si="1"/>
        <v>137840.75005165694</v>
      </c>
      <c r="H24" s="17">
        <f t="shared" si="2"/>
        <v>73786.153502651956</v>
      </c>
      <c r="I24" s="17">
        <f t="shared" si="3"/>
        <v>14503.190198185188</v>
      </c>
      <c r="J24" s="17">
        <f t="shared" si="8"/>
        <v>5908.2680694641713</v>
      </c>
      <c r="K24" s="17">
        <f t="shared" si="4"/>
        <v>64437.91164675547</v>
      </c>
    </row>
    <row r="25" spans="1:11" x14ac:dyDescent="0.25">
      <c r="A25" s="18">
        <v>23</v>
      </c>
      <c r="B25" s="19">
        <f t="shared" si="9"/>
        <v>117812.60688175807</v>
      </c>
      <c r="C25" s="19">
        <f t="shared" si="5"/>
        <v>3534.3782064527418</v>
      </c>
      <c r="D25" s="19">
        <f t="shared" si="6"/>
        <v>1773.1975461773407</v>
      </c>
      <c r="E25" s="19">
        <f t="shared" si="7"/>
        <v>1761.1806602754011</v>
      </c>
      <c r="F25" s="19">
        <f t="shared" si="0"/>
        <v>119573.78754203347</v>
      </c>
      <c r="G25" s="17">
        <f t="shared" si="1"/>
        <v>139901.33142417917</v>
      </c>
      <c r="H25" s="17">
        <f t="shared" si="2"/>
        <v>74889.182711363101</v>
      </c>
      <c r="I25" s="17">
        <f t="shared" si="3"/>
        <v>14719.998388457858</v>
      </c>
      <c r="J25" s="17">
        <f t="shared" si="8"/>
        <v>5996.5907688345915</v>
      </c>
      <c r="K25" s="17">
        <f t="shared" si="4"/>
        <v>65401.193987962819</v>
      </c>
    </row>
    <row r="26" spans="1:11" x14ac:dyDescent="0.25">
      <c r="A26" s="16">
        <v>24</v>
      </c>
      <c r="B26" s="19">
        <f t="shared" si="9"/>
        <v>119573.78754203347</v>
      </c>
      <c r="C26" s="19">
        <f t="shared" si="5"/>
        <v>3587.2136262610043</v>
      </c>
      <c r="D26" s="19">
        <f t="shared" si="6"/>
        <v>1799.705076295146</v>
      </c>
      <c r="E26" s="19">
        <f t="shared" si="7"/>
        <v>1787.5085499658583</v>
      </c>
      <c r="F26" s="19">
        <f t="shared" si="0"/>
        <v>121361.29609199933</v>
      </c>
      <c r="G26" s="17">
        <f t="shared" si="1"/>
        <v>141992.71642763921</v>
      </c>
      <c r="H26" s="17">
        <f t="shared" si="2"/>
        <v>76008.70110371527</v>
      </c>
      <c r="I26" s="17">
        <f t="shared" si="3"/>
        <v>14940.047644366914</v>
      </c>
      <c r="J26" s="17">
        <f t="shared" si="8"/>
        <v>6086.2338042378997</v>
      </c>
      <c r="K26" s="17">
        <f t="shared" si="4"/>
        <v>66378.876436888881</v>
      </c>
    </row>
    <row r="27" spans="1:11" x14ac:dyDescent="0.25">
      <c r="A27" s="18">
        <v>25</v>
      </c>
      <c r="B27" s="19">
        <f t="shared" si="9"/>
        <v>121361.29609199933</v>
      </c>
      <c r="C27" s="19">
        <f t="shared" si="5"/>
        <v>3640.8388827599797</v>
      </c>
      <c r="D27" s="19">
        <f t="shared" si="6"/>
        <v>1826.608867480682</v>
      </c>
      <c r="E27" s="19">
        <f t="shared" si="7"/>
        <v>1814.2300152792977</v>
      </c>
      <c r="F27" s="19">
        <f t="shared" si="0"/>
        <v>123175.52610727864</v>
      </c>
      <c r="G27" s="17">
        <f t="shared" si="1"/>
        <v>144115.36554551599</v>
      </c>
      <c r="H27" s="17">
        <f t="shared" si="2"/>
        <v>77144.955176514704</v>
      </c>
      <c r="I27" s="17">
        <f t="shared" si="3"/>
        <v>15163.386416602554</v>
      </c>
      <c r="J27" s="17">
        <f t="shared" si="8"/>
        <v>6177.2169133774514</v>
      </c>
      <c r="K27" s="17">
        <f t="shared" si="4"/>
        <v>67371.174260743937</v>
      </c>
    </row>
    <row r="28" spans="1:11" x14ac:dyDescent="0.25">
      <c r="A28" s="18">
        <v>26</v>
      </c>
      <c r="B28" s="19">
        <f t="shared" si="9"/>
        <v>123175.52610727864</v>
      </c>
      <c r="C28" s="19">
        <f t="shared" si="5"/>
        <v>3695.265783218359</v>
      </c>
      <c r="D28" s="19">
        <f t="shared" si="6"/>
        <v>1853.9148434406509</v>
      </c>
      <c r="E28" s="19">
        <f t="shared" si="7"/>
        <v>1841.3509397777082</v>
      </c>
      <c r="F28" s="19">
        <f t="shared" si="0"/>
        <v>125016.87704705635</v>
      </c>
      <c r="G28" s="17">
        <f t="shared" si="1"/>
        <v>146269.74614505592</v>
      </c>
      <c r="H28" s="17">
        <f t="shared" si="2"/>
        <v>78298.19511144844</v>
      </c>
      <c r="I28" s="17">
        <f t="shared" si="3"/>
        <v>15390.063880144347</v>
      </c>
      <c r="J28" s="17">
        <f t="shared" si="8"/>
        <v>6269.5601290155319</v>
      </c>
      <c r="K28" s="17">
        <f t="shared" si="4"/>
        <v>68378.305944767781</v>
      </c>
    </row>
    <row r="29" spans="1:11" x14ac:dyDescent="0.25">
      <c r="A29" s="18">
        <v>27</v>
      </c>
      <c r="B29" s="19">
        <f t="shared" si="9"/>
        <v>125016.87704705635</v>
      </c>
      <c r="C29" s="19">
        <f t="shared" si="5"/>
        <v>3750.5063114116901</v>
      </c>
      <c r="D29" s="19">
        <f t="shared" si="6"/>
        <v>1881.6290164352451</v>
      </c>
      <c r="E29" s="19">
        <f t="shared" si="7"/>
        <v>1868.877294976445</v>
      </c>
      <c r="F29" s="19">
        <f t="shared" si="0"/>
        <v>126885.75434203279</v>
      </c>
      <c r="G29" s="17">
        <f t="shared" si="1"/>
        <v>148456.33258017834</v>
      </c>
      <c r="H29" s="17">
        <f t="shared" si="2"/>
        <v>79468.674830169461</v>
      </c>
      <c r="I29" s="17">
        <f t="shared" si="3"/>
        <v>15620.129945088622</v>
      </c>
      <c r="J29" s="17">
        <f t="shared" si="8"/>
        <v>6363.2837833841841</v>
      </c>
      <c r="K29" s="17">
        <f t="shared" si="4"/>
        <v>69400.493240336131</v>
      </c>
    </row>
    <row r="30" spans="1:11" x14ac:dyDescent="0.25">
      <c r="A30" s="16">
        <v>28</v>
      </c>
      <c r="B30" s="19">
        <f t="shared" si="9"/>
        <v>126885.75434203279</v>
      </c>
      <c r="C30" s="19">
        <f t="shared" si="5"/>
        <v>3806.5726302609833</v>
      </c>
      <c r="D30" s="19">
        <f t="shared" si="6"/>
        <v>1909.7574886019354</v>
      </c>
      <c r="E30" s="19">
        <f t="shared" si="7"/>
        <v>1896.8151416590479</v>
      </c>
      <c r="F30" s="19">
        <f t="shared" si="0"/>
        <v>128782.56948369183</v>
      </c>
      <c r="G30" s="17">
        <f t="shared" si="1"/>
        <v>150675.60629591942</v>
      </c>
      <c r="H30" s="17">
        <f t="shared" si="2"/>
        <v>80656.652050205666</v>
      </c>
      <c r="I30" s="17">
        <f t="shared" si="3"/>
        <v>15853.635267637752</v>
      </c>
      <c r="J30" s="17">
        <f t="shared" si="8"/>
        <v>6458.4085126619939</v>
      </c>
      <c r="K30" s="17">
        <f t="shared" si="4"/>
        <v>70437.961213785908</v>
      </c>
    </row>
    <row r="31" spans="1:11" x14ac:dyDescent="0.25">
      <c r="A31" s="18">
        <v>29</v>
      </c>
      <c r="B31" s="19">
        <f t="shared" si="9"/>
        <v>128782.56948369183</v>
      </c>
      <c r="C31" s="19">
        <f t="shared" si="5"/>
        <v>3863.4770845107546</v>
      </c>
      <c r="D31" s="19">
        <f t="shared" si="6"/>
        <v>1938.3064532990456</v>
      </c>
      <c r="E31" s="19">
        <f t="shared" si="7"/>
        <v>1925.170631211709</v>
      </c>
      <c r="F31" s="19">
        <f t="shared" si="0"/>
        <v>130707.74011490353</v>
      </c>
      <c r="G31" s="17">
        <f t="shared" si="1"/>
        <v>152928.05593443711</v>
      </c>
      <c r="H31" s="17">
        <f t="shared" si="2"/>
        <v>81862.38834170418</v>
      </c>
      <c r="I31" s="17">
        <f t="shared" si="3"/>
        <v>16090.631261253668</v>
      </c>
      <c r="J31" s="17">
        <f t="shared" si="8"/>
        <v>6554.9552615177781</v>
      </c>
      <c r="K31" s="17">
        <f t="shared" si="4"/>
        <v>71490.938295970802</v>
      </c>
    </row>
    <row r="32" spans="1:11" x14ac:dyDescent="0.25">
      <c r="A32" s="7">
        <v>30</v>
      </c>
      <c r="B32" s="12">
        <f t="shared" si="9"/>
        <v>130707.74011490353</v>
      </c>
      <c r="C32" s="12">
        <f t="shared" si="5"/>
        <v>3921.2322034471058</v>
      </c>
      <c r="D32" s="12">
        <f t="shared" si="6"/>
        <v>1967.2821964694131</v>
      </c>
      <c r="E32" s="12">
        <f t="shared" si="7"/>
        <v>1953.9500069776927</v>
      </c>
      <c r="F32" s="12">
        <f t="shared" si="0"/>
        <v>132661.69012188123</v>
      </c>
      <c r="G32" s="21">
        <f t="shared" si="1"/>
        <v>155214.17744260104</v>
      </c>
      <c r="H32" s="21">
        <f t="shared" si="2"/>
        <v>83086.149185024333</v>
      </c>
      <c r="I32" s="21">
        <f t="shared" si="3"/>
        <v>16331.170107978152</v>
      </c>
      <c r="J32" s="21">
        <f t="shared" si="8"/>
        <v>6652.9452877222084</v>
      </c>
      <c r="K32" s="21">
        <f t="shared" si="4"/>
        <v>72559.65633255725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9.140625" style="18"/>
    <col min="2" max="13" width="15.7109375" style="20" customWidth="1"/>
    <col min="14" max="20" width="15.7109375" style="18" customWidth="1"/>
    <col min="21" max="16384" width="9.140625" style="18"/>
  </cols>
  <sheetData>
    <row r="1" spans="1:14" s="14" customFormat="1" ht="45" x14ac:dyDescent="0.25">
      <c r="B1" s="15" t="s">
        <v>2</v>
      </c>
      <c r="C1" s="15" t="s">
        <v>3</v>
      </c>
      <c r="D1" s="15" t="s">
        <v>7</v>
      </c>
      <c r="E1" s="15" t="s">
        <v>8</v>
      </c>
      <c r="F1" s="15" t="s">
        <v>5</v>
      </c>
      <c r="G1" s="15" t="s">
        <v>1</v>
      </c>
      <c r="H1" s="15" t="s">
        <v>6</v>
      </c>
      <c r="I1" s="15" t="s">
        <v>11</v>
      </c>
      <c r="J1" s="15" t="s">
        <v>14</v>
      </c>
      <c r="K1" s="15" t="s">
        <v>12</v>
      </c>
      <c r="L1" s="15" t="s">
        <v>13</v>
      </c>
      <c r="M1" s="15" t="s">
        <v>9</v>
      </c>
    </row>
    <row r="2" spans="1:14" s="16" customFormat="1" x14ac:dyDescent="0.25">
      <c r="A2" s="10">
        <v>0</v>
      </c>
      <c r="B2" s="28"/>
      <c r="C2" s="28"/>
      <c r="D2" s="28"/>
      <c r="E2" s="28"/>
      <c r="F2" s="28"/>
      <c r="G2" s="28"/>
      <c r="H2" s="21">
        <v>85000</v>
      </c>
      <c r="I2" s="21">
        <f>(H2+F2)*1.17</f>
        <v>99450</v>
      </c>
      <c r="J2" s="21">
        <f>I2*53.53%</f>
        <v>53235.584999999999</v>
      </c>
      <c r="K2" s="21">
        <f>I2*10.5217%</f>
        <v>10463.83065</v>
      </c>
      <c r="L2" s="21">
        <f>I2*4.2863%</f>
        <v>4262.7253499999997</v>
      </c>
      <c r="M2" s="21">
        <f t="shared" ref="M2:M11" si="0">(F2+H2)-J2+K2+L2</f>
        <v>46490.970999999998</v>
      </c>
    </row>
    <row r="3" spans="1:14" x14ac:dyDescent="0.25">
      <c r="A3" s="18">
        <v>1</v>
      </c>
      <c r="B3" s="19">
        <f>H2</f>
        <v>85000</v>
      </c>
      <c r="C3" s="19">
        <f>B3*3%</f>
        <v>2550</v>
      </c>
      <c r="D3" s="19">
        <f>C3*19.5%</f>
        <v>497.25</v>
      </c>
      <c r="E3" s="19">
        <f>C3*30.67%</f>
        <v>782.08500000000004</v>
      </c>
      <c r="F3" s="19">
        <f>E3</f>
        <v>782.08500000000004</v>
      </c>
      <c r="G3" s="19">
        <f>C3-D3-E3</f>
        <v>1270.665</v>
      </c>
      <c r="H3" s="19">
        <f>B3+G3</f>
        <v>86270.664999999994</v>
      </c>
      <c r="I3" s="17">
        <f t="shared" ref="I3:I32" si="1">(H3+F3)*1.17</f>
        <v>101851.7175</v>
      </c>
      <c r="J3" s="17">
        <f t="shared" ref="J3:J32" si="2">I3*53.53%</f>
        <v>54521.224377749997</v>
      </c>
      <c r="K3" s="17">
        <f t="shared" ref="K3:K32" si="3">I3*10.5217%</f>
        <v>10716.532160197499</v>
      </c>
      <c r="L3" s="17">
        <f>I3*4.2863%</f>
        <v>4365.6701672025001</v>
      </c>
      <c r="M3" s="17">
        <f t="shared" si="0"/>
        <v>47613.727949650005</v>
      </c>
    </row>
    <row r="4" spans="1:14" x14ac:dyDescent="0.25">
      <c r="A4" s="18">
        <v>2</v>
      </c>
      <c r="B4" s="19">
        <f>H3</f>
        <v>86270.664999999994</v>
      </c>
      <c r="C4" s="19">
        <f t="shared" ref="C4:C32" si="4">B4*3%</f>
        <v>2588.1199499999998</v>
      </c>
      <c r="D4" s="19">
        <f t="shared" ref="D4:D32" si="5">C4*19.5%</f>
        <v>504.68339025</v>
      </c>
      <c r="E4" s="19">
        <f t="shared" ref="E4:E32" si="6">C4*30.67%</f>
        <v>793.77638866500001</v>
      </c>
      <c r="F4" s="19">
        <f>F3+E4</f>
        <v>1575.861388665</v>
      </c>
      <c r="G4" s="19">
        <f t="shared" ref="G4:G32" si="7">C4-D4-E4</f>
        <v>1289.660171085</v>
      </c>
      <c r="H4" s="19">
        <f t="shared" ref="H4:H32" si="8">B4+G4</f>
        <v>87560.325171084987</v>
      </c>
      <c r="I4" s="17">
        <f t="shared" si="1"/>
        <v>104289.33827490748</v>
      </c>
      <c r="J4" s="17">
        <f t="shared" si="2"/>
        <v>55826.082778557975</v>
      </c>
      <c r="K4" s="17">
        <f t="shared" si="3"/>
        <v>10973.01130527094</v>
      </c>
      <c r="L4" s="17">
        <f t="shared" ref="L4:L32" si="9">I4*4.2863%</f>
        <v>4470.1539064773588</v>
      </c>
      <c r="M4" s="17">
        <f t="shared" si="0"/>
        <v>48753.268992940313</v>
      </c>
    </row>
    <row r="5" spans="1:14" x14ac:dyDescent="0.25">
      <c r="A5" s="18">
        <v>3</v>
      </c>
      <c r="B5" s="19">
        <f t="shared" ref="B5:B32" si="10">H4</f>
        <v>87560.325171084987</v>
      </c>
      <c r="C5" s="19">
        <f t="shared" si="4"/>
        <v>2626.8097551325495</v>
      </c>
      <c r="D5" s="19">
        <f t="shared" si="5"/>
        <v>512.22790225084714</v>
      </c>
      <c r="E5" s="19">
        <f t="shared" si="6"/>
        <v>805.64255189915298</v>
      </c>
      <c r="F5" s="19">
        <f t="shared" ref="F5:F32" si="11">F4+E5</f>
        <v>2381.5039405641528</v>
      </c>
      <c r="G5" s="19">
        <f t="shared" si="7"/>
        <v>1308.9393009825496</v>
      </c>
      <c r="H5" s="19">
        <f t="shared" si="8"/>
        <v>88869.264472067531</v>
      </c>
      <c r="I5" s="17">
        <f t="shared" si="1"/>
        <v>106763.39904277907</v>
      </c>
      <c r="J5" s="17">
        <f t="shared" si="2"/>
        <v>57150.447507599638</v>
      </c>
      <c r="K5" s="17">
        <f t="shared" si="3"/>
        <v>11233.324557084085</v>
      </c>
      <c r="L5" s="17">
        <f t="shared" si="9"/>
        <v>4576.1995731706393</v>
      </c>
      <c r="M5" s="17">
        <f t="shared" si="0"/>
        <v>49909.84503528678</v>
      </c>
    </row>
    <row r="6" spans="1:14" x14ac:dyDescent="0.25">
      <c r="A6" s="16">
        <v>4</v>
      </c>
      <c r="B6" s="19">
        <f t="shared" si="10"/>
        <v>88869.264472067531</v>
      </c>
      <c r="C6" s="19">
        <f t="shared" si="4"/>
        <v>2666.0779341620259</v>
      </c>
      <c r="D6" s="19">
        <f t="shared" si="5"/>
        <v>519.8851971615951</v>
      </c>
      <c r="E6" s="19">
        <f t="shared" si="6"/>
        <v>817.68610240749342</v>
      </c>
      <c r="F6" s="19">
        <f t="shared" si="11"/>
        <v>3199.1900429716461</v>
      </c>
      <c r="G6" s="19">
        <f t="shared" si="7"/>
        <v>1328.5066345929376</v>
      </c>
      <c r="H6" s="19">
        <f t="shared" si="8"/>
        <v>90197.771106660468</v>
      </c>
      <c r="I6" s="17">
        <f t="shared" si="1"/>
        <v>109274.44454506956</v>
      </c>
      <c r="J6" s="17">
        <f t="shared" si="2"/>
        <v>58494.61016497574</v>
      </c>
      <c r="K6" s="17">
        <f t="shared" si="3"/>
        <v>11497.529231698583</v>
      </c>
      <c r="L6" s="17">
        <f t="shared" si="9"/>
        <v>4683.8305165353167</v>
      </c>
      <c r="M6" s="17">
        <f t="shared" si="0"/>
        <v>51083.710732890271</v>
      </c>
    </row>
    <row r="7" spans="1:14" x14ac:dyDescent="0.25">
      <c r="A7" s="18">
        <v>5</v>
      </c>
      <c r="B7" s="19">
        <f t="shared" si="10"/>
        <v>90197.771106660468</v>
      </c>
      <c r="C7" s="19">
        <f t="shared" si="4"/>
        <v>2705.9331331998137</v>
      </c>
      <c r="D7" s="19">
        <f t="shared" si="5"/>
        <v>527.65696097396369</v>
      </c>
      <c r="E7" s="19">
        <f t="shared" si="6"/>
        <v>829.9096919523829</v>
      </c>
      <c r="F7" s="19">
        <f t="shared" si="11"/>
        <v>4029.0997349240288</v>
      </c>
      <c r="G7" s="19">
        <f t="shared" si="7"/>
        <v>1348.3664802734672</v>
      </c>
      <c r="H7" s="19">
        <f t="shared" si="8"/>
        <v>91546.137586933939</v>
      </c>
      <c r="I7" s="17">
        <f t="shared" si="1"/>
        <v>111823.02766657382</v>
      </c>
      <c r="J7" s="17">
        <f t="shared" si="2"/>
        <v>59858.866709916969</v>
      </c>
      <c r="K7" s="17">
        <f t="shared" si="3"/>
        <v>11765.683501993897</v>
      </c>
      <c r="L7" s="17">
        <f t="shared" si="9"/>
        <v>4793.0704348723539</v>
      </c>
      <c r="M7" s="17">
        <f t="shared" si="0"/>
        <v>52275.124548807253</v>
      </c>
    </row>
    <row r="8" spans="1:14" x14ac:dyDescent="0.25">
      <c r="A8" s="18">
        <v>6</v>
      </c>
      <c r="B8" s="19">
        <f t="shared" si="10"/>
        <v>91546.137586933939</v>
      </c>
      <c r="C8" s="19">
        <f t="shared" si="4"/>
        <v>2746.3841276080179</v>
      </c>
      <c r="D8" s="19">
        <f t="shared" si="5"/>
        <v>535.5449048835635</v>
      </c>
      <c r="E8" s="19">
        <f t="shared" si="6"/>
        <v>842.31601193737913</v>
      </c>
      <c r="F8" s="19">
        <f t="shared" si="11"/>
        <v>4871.4157468614076</v>
      </c>
      <c r="G8" s="19">
        <f t="shared" si="7"/>
        <v>1368.5232107870752</v>
      </c>
      <c r="H8" s="19">
        <f t="shared" si="8"/>
        <v>92914.660797721008</v>
      </c>
      <c r="I8" s="17">
        <f t="shared" si="1"/>
        <v>114409.70955716143</v>
      </c>
      <c r="J8" s="17">
        <f t="shared" si="2"/>
        <v>61243.517525948519</v>
      </c>
      <c r="K8" s="17">
        <f t="shared" si="3"/>
        <v>12037.846410475853</v>
      </c>
      <c r="L8" s="17">
        <f t="shared" si="9"/>
        <v>4903.9433807486103</v>
      </c>
      <c r="M8" s="17">
        <f t="shared" si="0"/>
        <v>53484.348809858369</v>
      </c>
    </row>
    <row r="9" spans="1:14" x14ac:dyDescent="0.25">
      <c r="A9" s="18">
        <v>7</v>
      </c>
      <c r="B9" s="19">
        <f t="shared" si="10"/>
        <v>92914.660797721008</v>
      </c>
      <c r="C9" s="19">
        <f t="shared" si="4"/>
        <v>2787.4398239316301</v>
      </c>
      <c r="D9" s="19">
        <f t="shared" si="5"/>
        <v>543.55076566666787</v>
      </c>
      <c r="E9" s="19">
        <f t="shared" si="6"/>
        <v>854.90779399983103</v>
      </c>
      <c r="F9" s="19">
        <f t="shared" si="11"/>
        <v>5726.3235408612381</v>
      </c>
      <c r="G9" s="19">
        <f t="shared" si="7"/>
        <v>1388.9812642651314</v>
      </c>
      <c r="H9" s="19">
        <f t="shared" si="8"/>
        <v>94303.642061986146</v>
      </c>
      <c r="I9" s="17">
        <f t="shared" si="1"/>
        <v>117035.05975533143</v>
      </c>
      <c r="J9" s="17">
        <f t="shared" si="2"/>
        <v>62648.867487028911</v>
      </c>
      <c r="K9" s="17">
        <f t="shared" si="3"/>
        <v>12314.077882276706</v>
      </c>
      <c r="L9" s="17">
        <f t="shared" si="9"/>
        <v>5016.473766292771</v>
      </c>
      <c r="M9" s="17">
        <f t="shared" si="0"/>
        <v>54711.649764387948</v>
      </c>
    </row>
    <row r="10" spans="1:14" x14ac:dyDescent="0.25">
      <c r="A10" s="16">
        <v>8</v>
      </c>
      <c r="B10" s="19">
        <f t="shared" si="10"/>
        <v>94303.642061986146</v>
      </c>
      <c r="C10" s="19">
        <f t="shared" si="4"/>
        <v>2829.1092618595844</v>
      </c>
      <c r="D10" s="19">
        <f t="shared" si="5"/>
        <v>551.67630606261901</v>
      </c>
      <c r="E10" s="19">
        <f t="shared" si="6"/>
        <v>867.6878106123346</v>
      </c>
      <c r="F10" s="19">
        <f t="shared" si="11"/>
        <v>6594.0113514735731</v>
      </c>
      <c r="G10" s="19">
        <f t="shared" si="7"/>
        <v>1409.7451451846309</v>
      </c>
      <c r="H10" s="19">
        <f t="shared" si="8"/>
        <v>95713.387207170774</v>
      </c>
      <c r="I10" s="17">
        <f t="shared" si="1"/>
        <v>119699.65631361387</v>
      </c>
      <c r="J10" s="17">
        <f t="shared" si="2"/>
        <v>64075.226024677504</v>
      </c>
      <c r="K10" s="17">
        <f t="shared" si="3"/>
        <v>12594.43873834951</v>
      </c>
      <c r="L10" s="17">
        <f t="shared" si="9"/>
        <v>5130.6863685704311</v>
      </c>
      <c r="M10" s="17">
        <f t="shared" si="0"/>
        <v>55957.297640886783</v>
      </c>
    </row>
    <row r="11" spans="1:14" x14ac:dyDescent="0.25">
      <c r="A11" s="18">
        <v>9</v>
      </c>
      <c r="B11" s="19">
        <f t="shared" si="10"/>
        <v>95713.387207170774</v>
      </c>
      <c r="C11" s="19">
        <f t="shared" si="4"/>
        <v>2871.4016162151229</v>
      </c>
      <c r="D11" s="19">
        <f t="shared" si="5"/>
        <v>559.92331516194895</v>
      </c>
      <c r="E11" s="19">
        <f t="shared" si="6"/>
        <v>880.65887569317829</v>
      </c>
      <c r="F11" s="19">
        <f t="shared" si="11"/>
        <v>7474.6702271667509</v>
      </c>
      <c r="G11" s="19">
        <f t="shared" si="7"/>
        <v>1430.8194253599954</v>
      </c>
      <c r="H11" s="19">
        <f t="shared" si="8"/>
        <v>97144.206632530768</v>
      </c>
      <c r="I11" s="17">
        <f t="shared" si="1"/>
        <v>122404.08592584608</v>
      </c>
      <c r="J11" s="17">
        <f t="shared" si="2"/>
        <v>65522.907196105407</v>
      </c>
      <c r="K11" s="17">
        <f t="shared" si="3"/>
        <v>12878.990708859747</v>
      </c>
      <c r="L11" s="17">
        <f t="shared" si="9"/>
        <v>5246.6063350395407</v>
      </c>
      <c r="M11" s="17">
        <f t="shared" si="0"/>
        <v>57221.566707491394</v>
      </c>
    </row>
    <row r="12" spans="1:14" x14ac:dyDescent="0.25">
      <c r="A12" s="7">
        <v>10</v>
      </c>
      <c r="B12" s="12">
        <f t="shared" si="10"/>
        <v>97144.206632530768</v>
      </c>
      <c r="C12" s="12">
        <f t="shared" si="4"/>
        <v>2914.326198975923</v>
      </c>
      <c r="D12" s="12">
        <f t="shared" si="5"/>
        <v>568.29360880030504</v>
      </c>
      <c r="E12" s="12">
        <f t="shared" si="6"/>
        <v>893.82384522591565</v>
      </c>
      <c r="F12" s="12">
        <f t="shared" si="11"/>
        <v>8368.4940723926666</v>
      </c>
      <c r="G12" s="12">
        <f t="shared" si="7"/>
        <v>1452.2087449497021</v>
      </c>
      <c r="H12" s="12">
        <f t="shared" si="8"/>
        <v>98596.415377480473</v>
      </c>
      <c r="I12" s="21">
        <f t="shared" si="1"/>
        <v>125148.94405635157</v>
      </c>
      <c r="J12" s="21">
        <f t="shared" si="2"/>
        <v>66992.229753364998</v>
      </c>
      <c r="K12" s="21">
        <f t="shared" si="3"/>
        <v>13167.796446777142</v>
      </c>
      <c r="L12" s="21">
        <f t="shared" si="9"/>
        <v>5364.2591890873973</v>
      </c>
      <c r="M12" s="21">
        <f>(F12+H12)-J12+K12+L12</f>
        <v>58504.735332372678</v>
      </c>
      <c r="N12" s="22"/>
    </row>
    <row r="13" spans="1:14" x14ac:dyDescent="0.25">
      <c r="A13" s="18">
        <v>11</v>
      </c>
      <c r="B13" s="19">
        <f t="shared" si="10"/>
        <v>98596.415377480473</v>
      </c>
      <c r="C13" s="19">
        <f t="shared" si="4"/>
        <v>2957.8924613244139</v>
      </c>
      <c r="D13" s="19">
        <f t="shared" si="5"/>
        <v>576.7890299582607</v>
      </c>
      <c r="E13" s="19">
        <f t="shared" si="6"/>
        <v>907.18561788819784</v>
      </c>
      <c r="F13" s="19">
        <f t="shared" si="11"/>
        <v>9275.6796902808637</v>
      </c>
      <c r="G13" s="19">
        <f t="shared" si="7"/>
        <v>1473.9178134779552</v>
      </c>
      <c r="H13" s="19">
        <f t="shared" si="8"/>
        <v>100070.33319095842</v>
      </c>
      <c r="I13" s="17">
        <f t="shared" si="1"/>
        <v>127934.83507104997</v>
      </c>
      <c r="J13" s="17">
        <f t="shared" si="2"/>
        <v>68483.51721353305</v>
      </c>
      <c r="K13" s="17">
        <f t="shared" si="3"/>
        <v>13460.919541670663</v>
      </c>
      <c r="L13" s="17">
        <f t="shared" si="9"/>
        <v>5483.6708356504141</v>
      </c>
      <c r="M13" s="17">
        <f t="shared" ref="M13:M32" si="12">(F13+H13)-J13+K13+L13</f>
        <v>59807.086045027325</v>
      </c>
      <c r="N13" s="22"/>
    </row>
    <row r="14" spans="1:14" x14ac:dyDescent="0.25">
      <c r="A14" s="16">
        <v>12</v>
      </c>
      <c r="B14" s="19">
        <f t="shared" si="10"/>
        <v>100070.33319095842</v>
      </c>
      <c r="C14" s="19">
        <f t="shared" si="4"/>
        <v>3002.1099957287524</v>
      </c>
      <c r="D14" s="19">
        <f t="shared" si="5"/>
        <v>585.41144916710675</v>
      </c>
      <c r="E14" s="19">
        <f t="shared" si="6"/>
        <v>920.74713569000846</v>
      </c>
      <c r="F14" s="19">
        <f t="shared" si="11"/>
        <v>10196.426825970872</v>
      </c>
      <c r="G14" s="19">
        <f t="shared" si="7"/>
        <v>1495.9514108716373</v>
      </c>
      <c r="H14" s="19">
        <f t="shared" si="8"/>
        <v>101566.28460183006</v>
      </c>
      <c r="I14" s="17">
        <f t="shared" si="1"/>
        <v>130762.3723705271</v>
      </c>
      <c r="J14" s="17">
        <f t="shared" si="2"/>
        <v>69997.097929943149</v>
      </c>
      <c r="K14" s="17">
        <f t="shared" si="3"/>
        <v>13758.424533709749</v>
      </c>
      <c r="L14" s="17">
        <f t="shared" si="9"/>
        <v>5604.8675669179029</v>
      </c>
      <c r="M14" s="17">
        <f t="shared" si="12"/>
        <v>61128.905598485449</v>
      </c>
      <c r="N14" s="22"/>
    </row>
    <row r="15" spans="1:14" x14ac:dyDescent="0.25">
      <c r="A15" s="18">
        <v>13</v>
      </c>
      <c r="B15" s="19">
        <f t="shared" si="10"/>
        <v>101566.28460183006</v>
      </c>
      <c r="C15" s="19">
        <f t="shared" si="4"/>
        <v>3046.9885380549017</v>
      </c>
      <c r="D15" s="19">
        <f t="shared" si="5"/>
        <v>594.16276492070585</v>
      </c>
      <c r="E15" s="19">
        <f t="shared" si="6"/>
        <v>934.51138462143842</v>
      </c>
      <c r="F15" s="19">
        <f t="shared" si="11"/>
        <v>11130.93821059231</v>
      </c>
      <c r="G15" s="19">
        <f t="shared" si="7"/>
        <v>1518.3143885127574</v>
      </c>
      <c r="H15" s="19">
        <f t="shared" si="8"/>
        <v>103084.59899034281</v>
      </c>
      <c r="I15" s="17">
        <f t="shared" si="1"/>
        <v>133632.17852509409</v>
      </c>
      <c r="J15" s="17">
        <f t="shared" si="2"/>
        <v>71533.305164482867</v>
      </c>
      <c r="K15" s="17">
        <f t="shared" si="3"/>
        <v>14060.376927874824</v>
      </c>
      <c r="L15" s="17">
        <f t="shared" si="9"/>
        <v>5727.8760681211079</v>
      </c>
      <c r="M15" s="17">
        <f t="shared" si="12"/>
        <v>62470.485032448189</v>
      </c>
    </row>
    <row r="16" spans="1:14" x14ac:dyDescent="0.25">
      <c r="A16" s="18">
        <v>14</v>
      </c>
      <c r="B16" s="19">
        <f t="shared" si="10"/>
        <v>103084.59899034281</v>
      </c>
      <c r="C16" s="19">
        <f t="shared" si="4"/>
        <v>3092.5379697102844</v>
      </c>
      <c r="D16" s="19">
        <f t="shared" si="5"/>
        <v>603.04490409350547</v>
      </c>
      <c r="E16" s="19">
        <f t="shared" si="6"/>
        <v>948.48139531014431</v>
      </c>
      <c r="F16" s="19">
        <f t="shared" si="11"/>
        <v>12079.419605902454</v>
      </c>
      <c r="G16" s="19">
        <f t="shared" si="7"/>
        <v>1541.0116703066346</v>
      </c>
      <c r="H16" s="19">
        <f t="shared" si="8"/>
        <v>104625.61066064944</v>
      </c>
      <c r="I16" s="17">
        <f t="shared" si="1"/>
        <v>136544.88541186572</v>
      </c>
      <c r="J16" s="17">
        <f t="shared" si="2"/>
        <v>73092.477160971714</v>
      </c>
      <c r="K16" s="17">
        <f t="shared" si="3"/>
        <v>14366.843208380275</v>
      </c>
      <c r="L16" s="17">
        <f t="shared" si="9"/>
        <v>5852.7234234088</v>
      </c>
      <c r="M16" s="17">
        <f t="shared" si="12"/>
        <v>63832.119737369263</v>
      </c>
    </row>
    <row r="17" spans="1:13" x14ac:dyDescent="0.25">
      <c r="A17" s="18">
        <v>15</v>
      </c>
      <c r="B17" s="19">
        <f t="shared" si="10"/>
        <v>104625.61066064944</v>
      </c>
      <c r="C17" s="19">
        <f t="shared" si="4"/>
        <v>3138.7683198194832</v>
      </c>
      <c r="D17" s="19">
        <f t="shared" si="5"/>
        <v>612.05982236479929</v>
      </c>
      <c r="E17" s="19">
        <f t="shared" si="6"/>
        <v>962.66024368863555</v>
      </c>
      <c r="F17" s="19">
        <f t="shared" si="11"/>
        <v>13042.079849591089</v>
      </c>
      <c r="G17" s="19">
        <f t="shared" si="7"/>
        <v>1564.0482537660482</v>
      </c>
      <c r="H17" s="19">
        <f t="shared" si="8"/>
        <v>106189.65891441549</v>
      </c>
      <c r="I17" s="17">
        <f t="shared" si="1"/>
        <v>139501.13435388767</v>
      </c>
      <c r="J17" s="17">
        <f t="shared" si="2"/>
        <v>74674.957219636068</v>
      </c>
      <c r="K17" s="17">
        <f t="shared" si="3"/>
        <v>14677.890853312998</v>
      </c>
      <c r="L17" s="17">
        <f t="shared" si="9"/>
        <v>5979.4371218106871</v>
      </c>
      <c r="M17" s="17">
        <f t="shared" si="12"/>
        <v>65214.109519494195</v>
      </c>
    </row>
    <row r="18" spans="1:13" x14ac:dyDescent="0.25">
      <c r="A18" s="16">
        <v>16</v>
      </c>
      <c r="B18" s="19">
        <f t="shared" si="10"/>
        <v>106189.65891441549</v>
      </c>
      <c r="C18" s="19">
        <f t="shared" si="4"/>
        <v>3185.6897674324646</v>
      </c>
      <c r="D18" s="19">
        <f t="shared" si="5"/>
        <v>621.2095046493306</v>
      </c>
      <c r="E18" s="19">
        <f t="shared" si="6"/>
        <v>977.05105167153692</v>
      </c>
      <c r="F18" s="19">
        <f t="shared" si="11"/>
        <v>14019.130901262626</v>
      </c>
      <c r="G18" s="19">
        <f t="shared" si="7"/>
        <v>1587.4292111115972</v>
      </c>
      <c r="H18" s="19">
        <f t="shared" si="8"/>
        <v>107777.08812552708</v>
      </c>
      <c r="I18" s="17">
        <f t="shared" si="1"/>
        <v>142501.57626134396</v>
      </c>
      <c r="J18" s="17">
        <f t="shared" si="2"/>
        <v>76281.093772697423</v>
      </c>
      <c r="K18" s="17">
        <f t="shared" si="3"/>
        <v>14993.588349489826</v>
      </c>
      <c r="L18" s="17">
        <f t="shared" si="9"/>
        <v>6108.0450632899856</v>
      </c>
      <c r="M18" s="17">
        <f t="shared" si="12"/>
        <v>66616.758666872105</v>
      </c>
    </row>
    <row r="19" spans="1:13" x14ac:dyDescent="0.25">
      <c r="A19" s="18">
        <v>17</v>
      </c>
      <c r="B19" s="19">
        <f t="shared" si="10"/>
        <v>107777.08812552708</v>
      </c>
      <c r="C19" s="19">
        <f t="shared" si="4"/>
        <v>3233.3126437658125</v>
      </c>
      <c r="D19" s="19">
        <f t="shared" si="5"/>
        <v>630.49596553433344</v>
      </c>
      <c r="E19" s="19">
        <f t="shared" si="6"/>
        <v>991.65698784297479</v>
      </c>
      <c r="F19" s="19">
        <f t="shared" si="11"/>
        <v>15010.787889105601</v>
      </c>
      <c r="G19" s="19">
        <f t="shared" si="7"/>
        <v>1611.1596903885045</v>
      </c>
      <c r="H19" s="19">
        <f t="shared" si="8"/>
        <v>109388.24781591559</v>
      </c>
      <c r="I19" s="17">
        <f t="shared" si="1"/>
        <v>145546.87177487477</v>
      </c>
      <c r="J19" s="17">
        <f t="shared" si="2"/>
        <v>77911.240461090463</v>
      </c>
      <c r="K19" s="17">
        <f t="shared" si="3"/>
        <v>15314.005207536999</v>
      </c>
      <c r="L19" s="17">
        <f t="shared" si="9"/>
        <v>6238.575564886457</v>
      </c>
      <c r="M19" s="17">
        <f t="shared" si="12"/>
        <v>68040.376016354174</v>
      </c>
    </row>
    <row r="20" spans="1:13" x14ac:dyDescent="0.25">
      <c r="A20" s="18">
        <v>18</v>
      </c>
      <c r="B20" s="19">
        <f t="shared" si="10"/>
        <v>109388.24781591559</v>
      </c>
      <c r="C20" s="19">
        <f t="shared" si="4"/>
        <v>3281.6474344774674</v>
      </c>
      <c r="D20" s="19">
        <f t="shared" si="5"/>
        <v>639.92124972310614</v>
      </c>
      <c r="E20" s="19">
        <f t="shared" si="6"/>
        <v>1006.4812681542394</v>
      </c>
      <c r="F20" s="19">
        <f t="shared" si="11"/>
        <v>16017.26915725984</v>
      </c>
      <c r="G20" s="19">
        <f t="shared" si="7"/>
        <v>1635.244916600122</v>
      </c>
      <c r="H20" s="19">
        <f t="shared" si="8"/>
        <v>111023.4927325157</v>
      </c>
      <c r="I20" s="17">
        <f t="shared" si="1"/>
        <v>148637.69141103738</v>
      </c>
      <c r="J20" s="17">
        <f t="shared" si="2"/>
        <v>79565.756212328313</v>
      </c>
      <c r="K20" s="17">
        <f t="shared" si="3"/>
        <v>15639.211977195118</v>
      </c>
      <c r="L20" s="17">
        <f t="shared" si="9"/>
        <v>6371.0573669512951</v>
      </c>
      <c r="M20" s="17">
        <f t="shared" si="12"/>
        <v>69485.275021593639</v>
      </c>
    </row>
    <row r="21" spans="1:13" x14ac:dyDescent="0.25">
      <c r="A21" s="18">
        <v>19</v>
      </c>
      <c r="B21" s="19">
        <f t="shared" si="10"/>
        <v>111023.4927325157</v>
      </c>
      <c r="C21" s="19">
        <f t="shared" si="4"/>
        <v>3330.7047819754712</v>
      </c>
      <c r="D21" s="19">
        <f t="shared" si="5"/>
        <v>649.48743248521691</v>
      </c>
      <c r="E21" s="19">
        <f t="shared" si="6"/>
        <v>1021.5271566318771</v>
      </c>
      <c r="F21" s="19">
        <f t="shared" si="11"/>
        <v>17038.796313891718</v>
      </c>
      <c r="G21" s="19">
        <f t="shared" si="7"/>
        <v>1659.6901928583775</v>
      </c>
      <c r="H21" s="19">
        <f t="shared" si="8"/>
        <v>112683.18292537409</v>
      </c>
      <c r="I21" s="17">
        <f t="shared" si="1"/>
        <v>151774.715709941</v>
      </c>
      <c r="J21" s="17">
        <f t="shared" si="2"/>
        <v>81245.00531953141</v>
      </c>
      <c r="K21" s="17">
        <f t="shared" si="3"/>
        <v>15969.280262852861</v>
      </c>
      <c r="L21" s="17">
        <f t="shared" si="9"/>
        <v>6505.5196394752011</v>
      </c>
      <c r="M21" s="17">
        <f t="shared" si="12"/>
        <v>70951.77382206246</v>
      </c>
    </row>
    <row r="22" spans="1:13" x14ac:dyDescent="0.25">
      <c r="A22" s="10">
        <v>20</v>
      </c>
      <c r="B22" s="12">
        <f t="shared" si="10"/>
        <v>112683.18292537409</v>
      </c>
      <c r="C22" s="12">
        <f t="shared" si="4"/>
        <v>3380.4954877612226</v>
      </c>
      <c r="D22" s="12">
        <f t="shared" si="5"/>
        <v>659.19662011343848</v>
      </c>
      <c r="E22" s="12">
        <f t="shared" si="6"/>
        <v>1036.7979660963672</v>
      </c>
      <c r="F22" s="12">
        <f t="shared" si="11"/>
        <v>18075.594279988087</v>
      </c>
      <c r="G22" s="12">
        <f t="shared" si="7"/>
        <v>1684.5009015514172</v>
      </c>
      <c r="H22" s="12">
        <f t="shared" si="8"/>
        <v>114367.68382692551</v>
      </c>
      <c r="I22" s="21">
        <f t="shared" si="1"/>
        <v>154958.63538508891</v>
      </c>
      <c r="J22" s="21">
        <f t="shared" si="2"/>
        <v>82949.3575216381</v>
      </c>
      <c r="K22" s="21">
        <f t="shared" si="3"/>
        <v>16304.282739312899</v>
      </c>
      <c r="L22" s="21">
        <f t="shared" si="9"/>
        <v>6641.9919885110658</v>
      </c>
      <c r="M22" s="21">
        <f t="shared" si="12"/>
        <v>72440.195313099481</v>
      </c>
    </row>
    <row r="23" spans="1:13" x14ac:dyDescent="0.25">
      <c r="A23" s="18">
        <v>21</v>
      </c>
      <c r="B23" s="19">
        <f t="shared" si="10"/>
        <v>114367.68382692551</v>
      </c>
      <c r="C23" s="19">
        <f t="shared" si="4"/>
        <v>3431.030514807765</v>
      </c>
      <c r="D23" s="19">
        <f t="shared" si="5"/>
        <v>669.05095038751415</v>
      </c>
      <c r="E23" s="19">
        <f t="shared" si="6"/>
        <v>1052.2970588915416</v>
      </c>
      <c r="F23" s="19">
        <f t="shared" si="11"/>
        <v>19127.891338879628</v>
      </c>
      <c r="G23" s="19">
        <f t="shared" si="7"/>
        <v>1709.6825055287093</v>
      </c>
      <c r="H23" s="19">
        <f t="shared" si="8"/>
        <v>116077.36633245421</v>
      </c>
      <c r="I23" s="17">
        <f t="shared" si="1"/>
        <v>158190.15147546059</v>
      </c>
      <c r="J23" s="17">
        <f t="shared" si="2"/>
        <v>84679.188084814057</v>
      </c>
      <c r="K23" s="17">
        <f t="shared" si="3"/>
        <v>16644.293167793534</v>
      </c>
      <c r="L23" s="17">
        <f t="shared" si="9"/>
        <v>6780.5044626926674</v>
      </c>
      <c r="M23" s="17">
        <f t="shared" si="12"/>
        <v>73950.867217006002</v>
      </c>
    </row>
    <row r="24" spans="1:13" x14ac:dyDescent="0.25">
      <c r="A24" s="18">
        <v>22</v>
      </c>
      <c r="B24" s="19">
        <f t="shared" si="10"/>
        <v>116077.36633245421</v>
      </c>
      <c r="C24" s="19">
        <f t="shared" si="4"/>
        <v>3482.3209899736262</v>
      </c>
      <c r="D24" s="19">
        <f t="shared" si="5"/>
        <v>679.05259304485708</v>
      </c>
      <c r="E24" s="19">
        <f t="shared" si="6"/>
        <v>1068.0278476249111</v>
      </c>
      <c r="F24" s="19">
        <f t="shared" si="11"/>
        <v>20195.91918650454</v>
      </c>
      <c r="G24" s="19">
        <f t="shared" si="7"/>
        <v>1735.240549303858</v>
      </c>
      <c r="H24" s="19">
        <f t="shared" si="8"/>
        <v>117812.60688175807</v>
      </c>
      <c r="I24" s="17">
        <f t="shared" si="1"/>
        <v>161469.97549986726</v>
      </c>
      <c r="J24" s="17">
        <f t="shared" si="2"/>
        <v>86434.877885078939</v>
      </c>
      <c r="K24" s="17">
        <f t="shared" si="3"/>
        <v>16989.386412169533</v>
      </c>
      <c r="L24" s="17">
        <f t="shared" si="9"/>
        <v>6921.0875598508101</v>
      </c>
      <c r="M24" s="17">
        <f t="shared" si="12"/>
        <v>75484.122155204022</v>
      </c>
    </row>
    <row r="25" spans="1:13" x14ac:dyDescent="0.25">
      <c r="A25" s="18">
        <v>23</v>
      </c>
      <c r="B25" s="19">
        <f t="shared" si="10"/>
        <v>117812.60688175807</v>
      </c>
      <c r="C25" s="19">
        <f t="shared" si="4"/>
        <v>3534.3782064527418</v>
      </c>
      <c r="D25" s="19">
        <f t="shared" si="5"/>
        <v>689.20375025828469</v>
      </c>
      <c r="E25" s="19">
        <f t="shared" si="6"/>
        <v>1083.9937959190561</v>
      </c>
      <c r="F25" s="19">
        <f t="shared" si="11"/>
        <v>21279.912982423597</v>
      </c>
      <c r="G25" s="19">
        <f t="shared" si="7"/>
        <v>1761.1806602754009</v>
      </c>
      <c r="H25" s="19">
        <f t="shared" si="8"/>
        <v>119573.78754203347</v>
      </c>
      <c r="I25" s="17">
        <f t="shared" si="1"/>
        <v>164798.82961361474</v>
      </c>
      <c r="J25" s="17">
        <f t="shared" si="2"/>
        <v>88216.813492167974</v>
      </c>
      <c r="K25" s="17">
        <f t="shared" si="3"/>
        <v>17339.638455455701</v>
      </c>
      <c r="L25" s="17">
        <f t="shared" si="9"/>
        <v>7063.7722337283685</v>
      </c>
      <c r="M25" s="17">
        <f t="shared" si="12"/>
        <v>77040.297721473151</v>
      </c>
    </row>
    <row r="26" spans="1:13" x14ac:dyDescent="0.25">
      <c r="A26" s="16">
        <v>24</v>
      </c>
      <c r="B26" s="19">
        <f t="shared" si="10"/>
        <v>119573.78754203347</v>
      </c>
      <c r="C26" s="19">
        <f t="shared" si="4"/>
        <v>3587.2136262610043</v>
      </c>
      <c r="D26" s="19">
        <f t="shared" si="5"/>
        <v>699.50665712089585</v>
      </c>
      <c r="E26" s="19">
        <f t="shared" si="6"/>
        <v>1100.1984191742501</v>
      </c>
      <c r="F26" s="19">
        <f t="shared" si="11"/>
        <v>22380.111401597846</v>
      </c>
      <c r="G26" s="19">
        <f t="shared" si="7"/>
        <v>1787.5085499658583</v>
      </c>
      <c r="H26" s="19">
        <f t="shared" si="8"/>
        <v>121361.29609199933</v>
      </c>
      <c r="I26" s="17">
        <f t="shared" si="1"/>
        <v>168177.44676750869</v>
      </c>
      <c r="J26" s="17">
        <f t="shared" si="2"/>
        <v>90025.387254647401</v>
      </c>
      <c r="K26" s="17">
        <f t="shared" si="3"/>
        <v>17695.126416536961</v>
      </c>
      <c r="L26" s="17">
        <f t="shared" si="9"/>
        <v>7208.589900795725</v>
      </c>
      <c r="M26" s="17">
        <f t="shared" si="12"/>
        <v>78619.736556282471</v>
      </c>
    </row>
    <row r="27" spans="1:13" x14ac:dyDescent="0.25">
      <c r="A27" s="18">
        <v>25</v>
      </c>
      <c r="B27" s="19">
        <f t="shared" si="10"/>
        <v>121361.29609199933</v>
      </c>
      <c r="C27" s="19">
        <f t="shared" si="4"/>
        <v>3640.8388827599797</v>
      </c>
      <c r="D27" s="19">
        <f t="shared" si="5"/>
        <v>709.9635821381961</v>
      </c>
      <c r="E27" s="19">
        <f t="shared" si="6"/>
        <v>1116.645285342486</v>
      </c>
      <c r="F27" s="19">
        <f t="shared" si="11"/>
        <v>23496.756686940331</v>
      </c>
      <c r="G27" s="19">
        <f t="shared" si="7"/>
        <v>1814.2300152792975</v>
      </c>
      <c r="H27" s="19">
        <f t="shared" si="8"/>
        <v>123175.52610727864</v>
      </c>
      <c r="I27" s="17">
        <f t="shared" si="1"/>
        <v>171606.57086923619</v>
      </c>
      <c r="J27" s="17">
        <f t="shared" si="2"/>
        <v>91860.99738630213</v>
      </c>
      <c r="K27" s="17">
        <f t="shared" si="3"/>
        <v>18055.928567148425</v>
      </c>
      <c r="L27" s="17">
        <f t="shared" si="9"/>
        <v>7355.5724471680705</v>
      </c>
      <c r="M27" s="17">
        <f t="shared" si="12"/>
        <v>80222.786422233345</v>
      </c>
    </row>
    <row r="28" spans="1:13" x14ac:dyDescent="0.25">
      <c r="A28" s="18">
        <v>26</v>
      </c>
      <c r="B28" s="19">
        <f t="shared" si="10"/>
        <v>123175.52610727864</v>
      </c>
      <c r="C28" s="19">
        <f t="shared" si="4"/>
        <v>3695.265783218359</v>
      </c>
      <c r="D28" s="19">
        <f t="shared" si="5"/>
        <v>720.57682772758005</v>
      </c>
      <c r="E28" s="19">
        <f t="shared" si="6"/>
        <v>1133.3380157130707</v>
      </c>
      <c r="F28" s="19">
        <f t="shared" si="11"/>
        <v>24630.094702653401</v>
      </c>
      <c r="G28" s="19">
        <f t="shared" si="7"/>
        <v>1841.3509397777082</v>
      </c>
      <c r="H28" s="19">
        <f t="shared" si="8"/>
        <v>125016.87704705635</v>
      </c>
      <c r="I28" s="17">
        <f t="shared" si="1"/>
        <v>175086.95694716039</v>
      </c>
      <c r="J28" s="17">
        <f t="shared" si="2"/>
        <v>93724.048053814957</v>
      </c>
      <c r="K28" s="17">
        <f t="shared" si="3"/>
        <v>18422.124349109374</v>
      </c>
      <c r="L28" s="17">
        <f t="shared" si="9"/>
        <v>7504.7522356261352</v>
      </c>
      <c r="M28" s="17">
        <f t="shared" si="12"/>
        <v>81849.800280630297</v>
      </c>
    </row>
    <row r="29" spans="1:13" x14ac:dyDescent="0.25">
      <c r="A29" s="18">
        <v>27</v>
      </c>
      <c r="B29" s="19">
        <f t="shared" si="10"/>
        <v>125016.87704705635</v>
      </c>
      <c r="C29" s="19">
        <f t="shared" si="4"/>
        <v>3750.5063114116901</v>
      </c>
      <c r="D29" s="19">
        <f t="shared" si="5"/>
        <v>731.34873072527955</v>
      </c>
      <c r="E29" s="19">
        <f t="shared" si="6"/>
        <v>1150.2802857099655</v>
      </c>
      <c r="F29" s="19">
        <f t="shared" si="11"/>
        <v>25780.374988363368</v>
      </c>
      <c r="G29" s="19">
        <f t="shared" si="7"/>
        <v>1868.8772949764452</v>
      </c>
      <c r="H29" s="19">
        <f t="shared" si="8"/>
        <v>126885.75434203279</v>
      </c>
      <c r="I29" s="17">
        <f t="shared" si="1"/>
        <v>178619.37131656348</v>
      </c>
      <c r="J29" s="17">
        <f t="shared" si="2"/>
        <v>95614.949465756436</v>
      </c>
      <c r="K29" s="17">
        <f t="shared" si="3"/>
        <v>18793.794391814859</v>
      </c>
      <c r="L29" s="17">
        <f t="shared" si="9"/>
        <v>7656.1621127418603</v>
      </c>
      <c r="M29" s="17">
        <f t="shared" si="12"/>
        <v>83501.136369196451</v>
      </c>
    </row>
    <row r="30" spans="1:13" x14ac:dyDescent="0.25">
      <c r="A30" s="16">
        <v>28</v>
      </c>
      <c r="B30" s="19">
        <f t="shared" si="10"/>
        <v>126885.75434203279</v>
      </c>
      <c r="C30" s="19">
        <f t="shared" si="4"/>
        <v>3806.5726302609833</v>
      </c>
      <c r="D30" s="19">
        <f t="shared" si="5"/>
        <v>742.28166290089177</v>
      </c>
      <c r="E30" s="19">
        <f t="shared" si="6"/>
        <v>1167.4758257010437</v>
      </c>
      <c r="F30" s="19">
        <f t="shared" si="11"/>
        <v>26947.850814064412</v>
      </c>
      <c r="G30" s="19">
        <f t="shared" si="7"/>
        <v>1896.8151416590479</v>
      </c>
      <c r="H30" s="19">
        <f t="shared" si="8"/>
        <v>128782.56948369183</v>
      </c>
      <c r="I30" s="17">
        <f t="shared" si="1"/>
        <v>182204.59174837478</v>
      </c>
      <c r="J30" s="17">
        <f t="shared" si="2"/>
        <v>97534.117962905017</v>
      </c>
      <c r="K30" s="17">
        <f t="shared" si="3"/>
        <v>19171.020529988746</v>
      </c>
      <c r="L30" s="17">
        <f t="shared" si="9"/>
        <v>7809.8354161105881</v>
      </c>
      <c r="M30" s="17">
        <f t="shared" si="12"/>
        <v>85177.158280950549</v>
      </c>
    </row>
    <row r="31" spans="1:13" x14ac:dyDescent="0.25">
      <c r="A31" s="18">
        <v>29</v>
      </c>
      <c r="B31" s="19">
        <f t="shared" si="10"/>
        <v>128782.56948369183</v>
      </c>
      <c r="C31" s="19">
        <f t="shared" si="4"/>
        <v>3863.4770845107546</v>
      </c>
      <c r="D31" s="19">
        <f t="shared" si="5"/>
        <v>753.37803147959721</v>
      </c>
      <c r="E31" s="19">
        <f t="shared" si="6"/>
        <v>1184.9284218194484</v>
      </c>
      <c r="F31" s="19">
        <f t="shared" si="11"/>
        <v>28132.77923588386</v>
      </c>
      <c r="G31" s="19">
        <f t="shared" si="7"/>
        <v>1925.170631211709</v>
      </c>
      <c r="H31" s="19">
        <f t="shared" si="8"/>
        <v>130707.74011490353</v>
      </c>
      <c r="I31" s="17">
        <f t="shared" si="1"/>
        <v>185843.40764042124</v>
      </c>
      <c r="J31" s="17">
        <f t="shared" si="2"/>
        <v>99481.976109917494</v>
      </c>
      <c r="K31" s="17">
        <f t="shared" si="3"/>
        <v>19553.885821702199</v>
      </c>
      <c r="L31" s="17">
        <f t="shared" si="9"/>
        <v>7965.8059816913756</v>
      </c>
      <c r="M31" s="17">
        <f t="shared" si="12"/>
        <v>86878.235044263478</v>
      </c>
    </row>
    <row r="32" spans="1:13" x14ac:dyDescent="0.25">
      <c r="A32" s="7">
        <v>30</v>
      </c>
      <c r="B32" s="12">
        <f t="shared" si="10"/>
        <v>130707.74011490353</v>
      </c>
      <c r="C32" s="12">
        <f t="shared" si="4"/>
        <v>3921.2322034471058</v>
      </c>
      <c r="D32" s="12">
        <f t="shared" si="5"/>
        <v>764.64027967218567</v>
      </c>
      <c r="E32" s="12">
        <f t="shared" si="6"/>
        <v>1202.6419167972274</v>
      </c>
      <c r="F32" s="12">
        <f t="shared" si="11"/>
        <v>29335.421152681087</v>
      </c>
      <c r="G32" s="12">
        <f t="shared" si="7"/>
        <v>1953.950006977693</v>
      </c>
      <c r="H32" s="12">
        <f t="shared" si="8"/>
        <v>132661.69012188123</v>
      </c>
      <c r="I32" s="21">
        <f t="shared" si="1"/>
        <v>189536.62019123789</v>
      </c>
      <c r="J32" s="21">
        <f t="shared" si="2"/>
        <v>101458.95278836964</v>
      </c>
      <c r="K32" s="21">
        <f t="shared" si="3"/>
        <v>19942.474566661476</v>
      </c>
      <c r="L32" s="21">
        <f t="shared" si="9"/>
        <v>8124.108151257029</v>
      </c>
      <c r="M32" s="21">
        <f t="shared" si="12"/>
        <v>88604.741204111167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zoomScale="120" zoomScaleNormal="120" workbookViewId="0"/>
  </sheetViews>
  <sheetFormatPr defaultRowHeight="15" x14ac:dyDescent="0.25"/>
  <cols>
    <col min="1" max="1" width="9.140625" style="13"/>
    <col min="2" max="4" width="15.7109375" style="13" customWidth="1"/>
    <col min="5" max="18" width="15.7109375" customWidth="1"/>
  </cols>
  <sheetData>
    <row r="1" spans="1:43" s="11" customFormat="1" ht="75" x14ac:dyDescent="0.25">
      <c r="A1" s="23" t="s">
        <v>10</v>
      </c>
      <c r="B1" s="23" t="s">
        <v>20</v>
      </c>
      <c r="C1" s="23" t="s">
        <v>24</v>
      </c>
      <c r="D1" s="23" t="s">
        <v>21</v>
      </c>
      <c r="G1" s="11" t="s">
        <v>18</v>
      </c>
      <c r="H1" s="23" t="s">
        <v>19</v>
      </c>
      <c r="I1" s="29" t="s">
        <v>23</v>
      </c>
      <c r="J1" s="23" t="s">
        <v>22</v>
      </c>
    </row>
    <row r="2" spans="1:43" x14ac:dyDescent="0.25">
      <c r="A2" s="13">
        <v>0</v>
      </c>
      <c r="B2" s="24">
        <v>46470</v>
      </c>
      <c r="C2" s="24">
        <v>46490.970999999998</v>
      </c>
      <c r="D2" s="24">
        <v>46490.970999999998</v>
      </c>
      <c r="G2" t="s">
        <v>15</v>
      </c>
      <c r="H2" s="1">
        <f>B12-B2</f>
        <v>6900.2846480098597</v>
      </c>
      <c r="I2" s="1">
        <f>C12-B2</f>
        <v>7457.5657413929293</v>
      </c>
      <c r="J2" s="1">
        <f>D12-B2</f>
        <v>12034.735332372678</v>
      </c>
    </row>
    <row r="3" spans="1:43" x14ac:dyDescent="0.25">
      <c r="A3" s="13">
        <v>1</v>
      </c>
      <c r="B3" s="24">
        <v>47117.83827</v>
      </c>
      <c r="C3" s="24">
        <v>47185.964525479001</v>
      </c>
      <c r="D3" s="24">
        <v>47613.727949650005</v>
      </c>
      <c r="G3" t="s">
        <v>16</v>
      </c>
      <c r="H3" s="1">
        <f>B22-B2</f>
        <v>14825.18578458354</v>
      </c>
      <c r="I3" s="1">
        <f>C22-B2</f>
        <v>16083.702025114864</v>
      </c>
      <c r="J3" s="1">
        <f>D22-B2</f>
        <v>25970.195313099481</v>
      </c>
    </row>
    <row r="4" spans="1:43" x14ac:dyDescent="0.25">
      <c r="A4" s="13">
        <v>2</v>
      </c>
      <c r="B4" s="24">
        <v>47774.708053322072</v>
      </c>
      <c r="C4" s="24">
        <v>47891.347509170388</v>
      </c>
      <c r="D4" s="24">
        <v>48753.268992940313</v>
      </c>
      <c r="G4" t="s">
        <v>17</v>
      </c>
      <c r="H4" s="1">
        <f>B32-B2</f>
        <v>23926.847705527689</v>
      </c>
      <c r="I4" s="1">
        <f>C32-B2</f>
        <v>26089.65633255725</v>
      </c>
      <c r="J4" s="1">
        <f>D32-B2</f>
        <v>42134.741204111167</v>
      </c>
    </row>
    <row r="5" spans="1:43" x14ac:dyDescent="0.25">
      <c r="A5" s="13">
        <v>3</v>
      </c>
      <c r="B5" s="24">
        <v>48440.735258293433</v>
      </c>
      <c r="C5" s="24">
        <v>48607.275263084972</v>
      </c>
      <c r="D5" s="24">
        <v>49909.84503528678</v>
      </c>
      <c r="J5" s="1"/>
      <c r="K5" s="1"/>
    </row>
    <row r="6" spans="1:43" x14ac:dyDescent="0.25">
      <c r="A6" s="13">
        <v>4</v>
      </c>
      <c r="B6" s="24">
        <v>49116.047548529299</v>
      </c>
      <c r="C6" s="24">
        <v>49333.905420992822</v>
      </c>
      <c r="D6" s="24">
        <v>51083.710732890271</v>
      </c>
    </row>
    <row r="7" spans="1:43" x14ac:dyDescent="0.25">
      <c r="A7" s="13">
        <v>5</v>
      </c>
      <c r="B7" s="24">
        <v>49800.774367403348</v>
      </c>
      <c r="C7" s="24">
        <v>50071.397973131243</v>
      </c>
      <c r="D7" s="24">
        <v>52275.124548807253</v>
      </c>
    </row>
    <row r="8" spans="1:43" x14ac:dyDescent="0.25">
      <c r="A8" s="13">
        <v>6</v>
      </c>
      <c r="B8" s="24">
        <v>50495.04696285932</v>
      </c>
      <c r="C8" s="24">
        <v>50819.915301431574</v>
      </c>
      <c r="D8" s="24">
        <v>53484.348809858369</v>
      </c>
      <c r="F8" s="27"/>
      <c r="G8" s="27"/>
      <c r="H8" s="27"/>
      <c r="I8" s="27"/>
      <c r="J8" s="27"/>
      <c r="K8" s="27"/>
      <c r="L8" s="27"/>
      <c r="M8" s="27"/>
    </row>
    <row r="9" spans="1:43" x14ac:dyDescent="0.25">
      <c r="A9" s="13">
        <v>7</v>
      </c>
      <c r="B9" s="24">
        <v>51198.998412568537</v>
      </c>
      <c r="C9" s="24">
        <v>51579.622215272691</v>
      </c>
      <c r="D9" s="24">
        <v>54711.649764387948</v>
      </c>
      <c r="F9" s="27"/>
      <c r="G9" s="27"/>
      <c r="H9" s="27"/>
      <c r="I9" s="27"/>
      <c r="J9" s="27"/>
      <c r="K9" s="27"/>
      <c r="L9" s="27"/>
      <c r="M9" s="2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x14ac:dyDescent="0.25">
      <c r="A10" s="13">
        <v>8</v>
      </c>
      <c r="B10" s="24">
        <v>51912.763649438151</v>
      </c>
      <c r="C10" s="24">
        <v>52350.685987768797</v>
      </c>
      <c r="D10" s="24">
        <v>55957.297640886783</v>
      </c>
      <c r="F10" s="27"/>
      <c r="G10" s="27"/>
      <c r="H10" s="27"/>
      <c r="I10" s="27"/>
      <c r="J10" s="27"/>
      <c r="K10" s="27"/>
      <c r="L10" s="27"/>
      <c r="M10" s="2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x14ac:dyDescent="0.25">
      <c r="A11" s="13">
        <v>9</v>
      </c>
      <c r="B11" s="24">
        <v>52636.479487474971</v>
      </c>
      <c r="C11" s="24">
        <v>53133.276392599946</v>
      </c>
      <c r="D11" s="24">
        <v>57221.566707491394</v>
      </c>
      <c r="F11" s="27"/>
      <c r="G11" s="27"/>
      <c r="H11" s="27"/>
      <c r="I11" s="27"/>
      <c r="J11" s="27"/>
      <c r="K11" s="27"/>
      <c r="L11" s="27"/>
      <c r="M11" s="2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x14ac:dyDescent="0.25">
      <c r="A12" s="25">
        <v>10</v>
      </c>
      <c r="B12" s="26">
        <v>53370.28464800986</v>
      </c>
      <c r="C12" s="26">
        <v>53927.565741392929</v>
      </c>
      <c r="D12" s="26">
        <v>58504.735332372678</v>
      </c>
      <c r="F12" s="27"/>
      <c r="G12" s="27"/>
      <c r="H12" s="27"/>
      <c r="I12" s="27"/>
      <c r="J12" s="27"/>
      <c r="K12" s="27"/>
      <c r="L12" s="27"/>
      <c r="M12" s="2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x14ac:dyDescent="0.25">
      <c r="A13" s="13">
        <v>11</v>
      </c>
      <c r="B13" s="24">
        <v>54114.319786287764</v>
      </c>
      <c r="C13" s="24">
        <v>54733.728921661008</v>
      </c>
      <c r="D13" s="24">
        <v>59807.086045027325</v>
      </c>
      <c r="F13" s="27"/>
      <c r="G13" s="27"/>
      <c r="H13" s="27"/>
      <c r="I13" s="27"/>
      <c r="J13" s="27"/>
      <c r="K13" s="27"/>
      <c r="L13" s="27"/>
      <c r="M13" s="2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x14ac:dyDescent="0.25">
      <c r="A14" s="13">
        <v>12</v>
      </c>
      <c r="B14" s="24">
        <v>54868.727518428401</v>
      </c>
      <c r="C14" s="24">
        <v>55551.943435310917</v>
      </c>
      <c r="D14" s="24">
        <v>61128.905598485449</v>
      </c>
      <c r="F14" s="27"/>
      <c r="G14" s="27"/>
      <c r="H14" s="27"/>
      <c r="I14" s="27"/>
      <c r="J14" s="27"/>
      <c r="K14" s="27"/>
      <c r="L14" s="27"/>
      <c r="M14" s="2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x14ac:dyDescent="0.25">
      <c r="A15" s="13">
        <v>13</v>
      </c>
      <c r="B15" s="24">
        <v>55633.652448762812</v>
      </c>
      <c r="C15" s="24">
        <v>56382.389437725382</v>
      </c>
      <c r="D15" s="24">
        <v>62470.485032448189</v>
      </c>
      <c r="F15" s="27"/>
      <c r="G15" s="27"/>
      <c r="H15" s="27"/>
      <c r="I15" s="27"/>
      <c r="J15" s="27"/>
      <c r="K15" s="27"/>
      <c r="L15" s="27"/>
      <c r="M15" s="2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x14ac:dyDescent="0.25">
      <c r="A16" s="13">
        <v>14</v>
      </c>
      <c r="B16" s="24">
        <v>56409.241197551019</v>
      </c>
      <c r="C16" s="24">
        <v>57225.249777429934</v>
      </c>
      <c r="D16" s="24">
        <v>63832.119737369263</v>
      </c>
      <c r="F16" s="27"/>
      <c r="G16" s="27"/>
      <c r="H16" s="27"/>
      <c r="I16" s="27"/>
      <c r="J16" s="27"/>
      <c r="K16" s="27"/>
      <c r="L16" s="27"/>
      <c r="M16" s="2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x14ac:dyDescent="0.25">
      <c r="A17" s="13">
        <v>15</v>
      </c>
      <c r="B17" s="24">
        <v>57195.642429086074</v>
      </c>
      <c r="C17" s="24">
        <v>58080.710036352728</v>
      </c>
      <c r="D17" s="24">
        <v>65214.109519494195</v>
      </c>
      <c r="F17" s="27"/>
      <c r="G17" s="27"/>
      <c r="H17" s="27"/>
      <c r="I17" s="27"/>
      <c r="J17" s="27"/>
      <c r="K17" s="27"/>
      <c r="L17" s="27"/>
      <c r="M17" s="2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x14ac:dyDescent="0.25">
      <c r="A18" s="13">
        <v>16</v>
      </c>
      <c r="B18" s="24">
        <v>57993.006880189962</v>
      </c>
      <c r="C18" s="24">
        <v>58948.958570686169</v>
      </c>
      <c r="D18" s="24">
        <v>66616.758666872105</v>
      </c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x14ac:dyDescent="0.25">
      <c r="A19" s="13">
        <v>17</v>
      </c>
      <c r="B19" s="24">
        <v>58801.487389106689</v>
      </c>
      <c r="C19" s="24">
        <v>59830.186552359359</v>
      </c>
      <c r="D19" s="24">
        <v>68040.376016354174</v>
      </c>
      <c r="F19" s="27"/>
      <c r="G19" s="27"/>
      <c r="H19" s="27"/>
      <c r="I19" s="27"/>
      <c r="J19" s="27"/>
      <c r="K19" s="27"/>
      <c r="L19" s="27"/>
      <c r="M19" s="2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x14ac:dyDescent="0.25">
      <c r="A20" s="13">
        <v>18</v>
      </c>
      <c r="B20" s="24">
        <v>59621.238924798228</v>
      </c>
      <c r="C20" s="24">
        <v>60724.588011130567</v>
      </c>
      <c r="D20" s="24">
        <v>69485.275021593639</v>
      </c>
      <c r="F20" s="27"/>
      <c r="G20" s="27"/>
      <c r="H20" s="27"/>
      <c r="I20" s="27"/>
      <c r="J20" s="27"/>
      <c r="K20" s="27"/>
      <c r="L20" s="27"/>
      <c r="M20" s="2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x14ac:dyDescent="0.25">
      <c r="A21" s="13">
        <v>19</v>
      </c>
      <c r="B21" s="24">
        <v>60452.418616648836</v>
      </c>
      <c r="C21" s="24">
        <v>61632.359877308962</v>
      </c>
      <c r="D21" s="24">
        <v>70951.77382206246</v>
      </c>
      <c r="F21" s="27"/>
      <c r="G21" s="27"/>
      <c r="H21" s="27"/>
      <c r="I21" s="27"/>
      <c r="J21" s="27"/>
      <c r="K21" s="27"/>
      <c r="L21" s="27"/>
      <c r="M21" s="2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x14ac:dyDescent="0.25">
      <c r="A22" s="25">
        <v>20</v>
      </c>
      <c r="B22" s="26">
        <v>61295.18578458354</v>
      </c>
      <c r="C22" s="26">
        <v>62553.702025114864</v>
      </c>
      <c r="D22" s="26">
        <v>72440.195313099481</v>
      </c>
      <c r="F22" s="27"/>
      <c r="G22" s="27"/>
      <c r="H22" s="27"/>
      <c r="I22" s="27"/>
      <c r="J22" s="27"/>
      <c r="K22" s="27"/>
      <c r="L22" s="27"/>
      <c r="M22" s="2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x14ac:dyDescent="0.25">
      <c r="A23" s="13">
        <v>21</v>
      </c>
      <c r="B23" s="24">
        <v>62149.701969606416</v>
      </c>
      <c r="C23" s="24">
        <v>63488.817316688299</v>
      </c>
      <c r="D23" s="24">
        <v>73950.867217006002</v>
      </c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</row>
    <row r="24" spans="1:43" x14ac:dyDescent="0.25">
      <c r="A24" s="13">
        <v>22</v>
      </c>
      <c r="B24" s="24">
        <v>63016.130964764699</v>
      </c>
      <c r="C24" s="24">
        <v>64437.91164675547</v>
      </c>
      <c r="D24" s="24">
        <v>75484.122155204022</v>
      </c>
      <c r="F24" s="27"/>
      <c r="G24" s="27"/>
      <c r="H24" s="27"/>
      <c r="I24" s="27"/>
      <c r="J24" s="27"/>
      <c r="K24" s="27"/>
      <c r="L24" s="27"/>
      <c r="M24" s="2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43" x14ac:dyDescent="0.25">
      <c r="A25" s="13">
        <v>23</v>
      </c>
      <c r="B25" s="24">
        <v>63894.638846544483</v>
      </c>
      <c r="C25" s="24">
        <v>65401.193987962819</v>
      </c>
      <c r="D25" s="24">
        <v>77040.297721473151</v>
      </c>
      <c r="F25" s="27"/>
      <c r="G25" s="27"/>
      <c r="H25" s="27"/>
      <c r="I25" s="27"/>
      <c r="J25" s="27"/>
      <c r="K25" s="27"/>
      <c r="L25" s="27"/>
      <c r="M25" s="2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x14ac:dyDescent="0.25">
      <c r="A26" s="13">
        <v>24</v>
      </c>
      <c r="B26" s="24">
        <v>64785.394006704169</v>
      </c>
      <c r="C26" s="24">
        <v>66378.876436888881</v>
      </c>
      <c r="D26" s="24">
        <v>78619.736556282471</v>
      </c>
      <c r="F26" s="27"/>
      <c r="G26" s="27"/>
      <c r="H26" s="27"/>
      <c r="I26" s="27"/>
      <c r="J26" s="27"/>
      <c r="K26" s="27"/>
      <c r="L26" s="27"/>
      <c r="M26" s="2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x14ac:dyDescent="0.25">
      <c r="A27" s="13">
        <v>25</v>
      </c>
      <c r="B27" s="24">
        <v>65688.567184551634</v>
      </c>
      <c r="C27" s="24">
        <v>67371.174260743937</v>
      </c>
      <c r="D27" s="24">
        <v>80222.786422233345</v>
      </c>
      <c r="F27" s="27"/>
      <c r="G27" s="27"/>
      <c r="H27" s="27"/>
      <c r="I27" s="27"/>
      <c r="J27" s="27"/>
      <c r="K27" s="27"/>
      <c r="L27" s="27"/>
      <c r="M27" s="2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x14ac:dyDescent="0.25">
      <c r="A28" s="13">
        <v>26</v>
      </c>
      <c r="B28" s="24">
        <v>66604.331499671462</v>
      </c>
      <c r="C28" s="24">
        <v>68378.305944767781</v>
      </c>
      <c r="D28" s="24">
        <v>81849.800280630297</v>
      </c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x14ac:dyDescent="0.25">
      <c r="A29" s="13">
        <v>27</v>
      </c>
      <c r="B29" s="24">
        <v>67532.862485108373</v>
      </c>
      <c r="C29" s="24">
        <v>69400.493240336131</v>
      </c>
      <c r="D29" s="24">
        <v>83501.136369196451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x14ac:dyDescent="0.25">
      <c r="A30" s="13">
        <v>28</v>
      </c>
      <c r="B30" s="24">
        <v>68474.338121013279</v>
      </c>
      <c r="C30" s="24">
        <v>70437.961213785908</v>
      </c>
      <c r="D30" s="24">
        <v>85177.158280950549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x14ac:dyDescent="0.25">
      <c r="A31" s="13">
        <v>29</v>
      </c>
      <c r="B31" s="24">
        <v>69428.938868758327</v>
      </c>
      <c r="C31" s="24">
        <v>71490.938295970802</v>
      </c>
      <c r="D31" s="24">
        <v>86878.235044263478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x14ac:dyDescent="0.25">
      <c r="A32" s="25">
        <v>30</v>
      </c>
      <c r="B32" s="26">
        <v>70396.847705527689</v>
      </c>
      <c r="C32" s="26">
        <v>72559.65633255725</v>
      </c>
      <c r="D32" s="26">
        <v>88604.741204111167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</vt:lpstr>
      <vt:lpstr>Corp - Proposed</vt:lpstr>
      <vt:lpstr>Corp - Current</vt:lpstr>
      <vt:lpstr>Graph</vt:lpstr>
    </vt:vector>
  </TitlesOfParts>
  <Company>PWL Capital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jbender</dc:creator>
  <cp:lastModifiedBy>Bender,  Justin</cp:lastModifiedBy>
  <dcterms:created xsi:type="dcterms:W3CDTF">2016-07-30T18:38:39Z</dcterms:created>
  <dcterms:modified xsi:type="dcterms:W3CDTF">2017-09-02T21:04:11Z</dcterms:modified>
</cp:coreProperties>
</file>